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filterPrivacy="1" codeName="ThisWorkbook" autoCompressPictures="0"/>
  <xr:revisionPtr revIDLastSave="0" documentId="13_ncr:1_{1BF72E6C-4BFE-43DF-AD62-E03C5006F250}" xr6:coauthVersionLast="47" xr6:coauthVersionMax="47" xr10:uidLastSave="{00000000-0000-0000-0000-000000000000}"/>
  <bookViews>
    <workbookView xWindow="28680" yWindow="-120" windowWidth="29040" windowHeight="15720" tabRatio="788" xr2:uid="{00000000-000D-0000-FFFF-FFFF00000000}"/>
  </bookViews>
  <sheets>
    <sheet name="Januar" sheetId="14" r:id="rId1"/>
    <sheet name="Februar" sheetId="15" r:id="rId2"/>
    <sheet name="März" sheetId="16" r:id="rId3"/>
    <sheet name="April" sheetId="17" r:id="rId4"/>
    <sheet name="Mai" sheetId="18" r:id="rId5"/>
    <sheet name="Juni" sheetId="19" r:id="rId6"/>
    <sheet name="Juli" sheetId="20" r:id="rId7"/>
    <sheet name="August" sheetId="21" r:id="rId8"/>
    <sheet name="September" sheetId="22" r:id="rId9"/>
    <sheet name="Oktober" sheetId="23" r:id="rId10"/>
    <sheet name="November" sheetId="24" r:id="rId11"/>
    <sheet name="Dezember" sheetId="25" r:id="rId12"/>
  </sheets>
  <definedNames>
    <definedName name="_xlnm.Print_Area" localSheetId="3">April!$A:$I</definedName>
    <definedName name="_xlnm.Print_Area" localSheetId="7">August!$A:$I</definedName>
    <definedName name="_xlnm.Print_Area" localSheetId="11">Dezember!$A:$I</definedName>
    <definedName name="_xlnm.Print_Area" localSheetId="1">Februar!$A:$I</definedName>
    <definedName name="_xlnm.Print_Area" localSheetId="0">Januar!$A:$I</definedName>
    <definedName name="_xlnm.Print_Area" localSheetId="6">Juli!$A:$I</definedName>
    <definedName name="_xlnm.Print_Area" localSheetId="5">Juni!$A:$I</definedName>
    <definedName name="_xlnm.Print_Area" localSheetId="4">Mai!$A:$I</definedName>
    <definedName name="_xlnm.Print_Area" localSheetId="2">März!$A:$I</definedName>
    <definedName name="_xlnm.Print_Area" localSheetId="10">November!$A:$I</definedName>
    <definedName name="_xlnm.Print_Area" localSheetId="9">Oktober!$A:$I</definedName>
    <definedName name="_xlnm.Print_Area" localSheetId="8">September!$A:$I</definedName>
    <definedName name="KalenderJahr">Januar!$K$5</definedName>
    <definedName name="SpaltenTitelBereich1..H12.1">Januar!$B$3</definedName>
    <definedName name="SpaltenTitelBereich1..H12.10">Oktober!$B$3</definedName>
    <definedName name="SpaltenTitelBereich1..H12.11">November!$B$3</definedName>
    <definedName name="SpaltenTitelBereich1..H12.12">Dezember!$B$3</definedName>
    <definedName name="SpaltenTitelBereich1..H12.2">Februar!$B$3</definedName>
    <definedName name="SpaltenTitelBereich1..H12.3">März!$B$3</definedName>
    <definedName name="SpaltenTitelBereich1..H12.4">April!$B$3</definedName>
    <definedName name="SpaltenTitelBereich1..H12.5">Mai!$B$3</definedName>
    <definedName name="SpaltenTitelBereich1..H12.6">Juni!$B$3</definedName>
    <definedName name="SpaltenTitelBereich1..H12.7">Juli!$B$3</definedName>
    <definedName name="SpaltenTitelBereich1..H12.8">August!$B$3</definedName>
    <definedName name="SpaltenTitelBereich1..H12.9">September!$B$3</definedName>
    <definedName name="SpaltenTitelBereich2..C14.1">Januar!$B$3</definedName>
    <definedName name="SpaltenTitelBereich2..C14.10">Oktober!$B$3</definedName>
    <definedName name="SpaltenTitelBereich2..C14.11">November!$B$3</definedName>
    <definedName name="SpaltenTitelBereich2..C14.12">Dezember!$B$3</definedName>
    <definedName name="SpaltenTitelBereich2..C14.2">Februar!$B$3</definedName>
    <definedName name="SpaltenTitelBereich2..C14.3">März!$B$3</definedName>
    <definedName name="SpaltenTitelBereich2..C14.4">April!$B$3</definedName>
    <definedName name="SpaltenTitelBereich2..C14.5">Mai!$B$3</definedName>
    <definedName name="SpaltenTitelBereich2..C14.6">Juni!$B$3</definedName>
    <definedName name="SpaltenTitelBereich2..C14.7">Juli!$B$3</definedName>
    <definedName name="SpaltenTitelBereich2..C14.8">August!$B$3</definedName>
    <definedName name="SpaltenTitelBereich2..C14.9">September!$B$3</definedName>
    <definedName name="TageUndWochen">{0,1,2,3,4,5,6} + {0;1;2;3;4;5}*7</definedName>
    <definedName name="Wochenanfang">Januar!$L$5</definedName>
    <definedName name="ZeilenTitelBereich1..K3">Januar!$K$4</definedName>
  </definedNames>
  <calcPr calcId="181029"/>
  <extLst>
    <ext xmlns:mx="http://schemas.microsoft.com/office/mac/excel/2008/main" uri="{7523E5D3-25F3-A5E0-1632-64F254C22452}">
      <mx:ArchID Flags="2"/>
    </ext>
  </extLst>
</workbook>
</file>

<file path=xl/calcChain.xml><?xml version="1.0" encoding="utf-8"?>
<calcChain xmlns="http://schemas.openxmlformats.org/spreadsheetml/2006/main">
  <c r="B2" i="25" l="1"/>
  <c r="B2" i="23"/>
  <c r="B2" i="20"/>
  <c r="B2" i="19"/>
  <c r="B2" i="18"/>
  <c r="B2" i="16"/>
  <c r="B2" i="15"/>
  <c r="B2" i="14"/>
  <c r="B14" i="15" a="1"/>
  <c r="C14" i="15" s="1"/>
  <c r="B12" i="15" a="1"/>
  <c r="G12" i="15" s="1"/>
  <c r="B10" i="15" a="1"/>
  <c r="G10" i="15" s="1"/>
  <c r="B8" i="15" a="1"/>
  <c r="G8" i="15" s="1"/>
  <c r="B6" i="15" a="1"/>
  <c r="G6" i="15" s="1"/>
  <c r="B4" i="15" a="1"/>
  <c r="G4" i="15" s="1"/>
  <c r="B14" i="16" a="1"/>
  <c r="C14" i="16" s="1"/>
  <c r="H12" i="16"/>
  <c r="F12" i="16"/>
  <c r="B12" i="16"/>
  <c r="B12" i="16" a="1"/>
  <c r="G12" i="16" s="1"/>
  <c r="B10" i="16" a="1"/>
  <c r="G10" i="16" s="1"/>
  <c r="H8" i="16"/>
  <c r="F8" i="16"/>
  <c r="D8" i="16"/>
  <c r="B8" i="16"/>
  <c r="B8" i="16" a="1"/>
  <c r="G8" i="16" s="1"/>
  <c r="B6" i="16" a="1"/>
  <c r="G6" i="16" s="1"/>
  <c r="F4" i="16"/>
  <c r="B4" i="16" a="1"/>
  <c r="G4" i="16" s="1"/>
  <c r="B14" i="17" a="1"/>
  <c r="C14" i="17" s="1"/>
  <c r="B12" i="17" a="1"/>
  <c r="G12" i="17" s="1"/>
  <c r="B10" i="17" a="1"/>
  <c r="G10" i="17" s="1"/>
  <c r="B8" i="17" a="1"/>
  <c r="G8" i="17" s="1"/>
  <c r="G6" i="17"/>
  <c r="B6" i="17" a="1"/>
  <c r="C6" i="17" s="1"/>
  <c r="G4" i="17"/>
  <c r="C4" i="17"/>
  <c r="B4" i="17" a="1"/>
  <c r="B14" i="18"/>
  <c r="B14" i="18" a="1"/>
  <c r="C14" i="18" s="1"/>
  <c r="B12" i="18" a="1"/>
  <c r="G12" i="18" s="1"/>
  <c r="H10" i="18"/>
  <c r="F10" i="18"/>
  <c r="D10" i="18"/>
  <c r="B10" i="18"/>
  <c r="B10" i="18" a="1"/>
  <c r="G10" i="18" s="1"/>
  <c r="B8" i="18" a="1"/>
  <c r="G8" i="18" s="1"/>
  <c r="B6" i="18" a="1"/>
  <c r="G6" i="18" s="1"/>
  <c r="B4" i="18" a="1"/>
  <c r="G4" i="18" s="1"/>
  <c r="B14" i="19" a="1"/>
  <c r="B14" i="19" s="1"/>
  <c r="B12" i="19" a="1"/>
  <c r="B10" i="19" a="1"/>
  <c r="B8" i="19" a="1"/>
  <c r="B6" i="19" a="1"/>
  <c r="H6" i="19" s="1"/>
  <c r="B4" i="19" a="1"/>
  <c r="H4" i="19" s="1"/>
  <c r="B14" i="20" a="1"/>
  <c r="C14" i="20" s="1"/>
  <c r="D12" i="20"/>
  <c r="B12" i="20"/>
  <c r="B12" i="20" a="1"/>
  <c r="G12" i="20" s="1"/>
  <c r="H10" i="20"/>
  <c r="D10" i="20"/>
  <c r="B10" i="20" a="1"/>
  <c r="G10" i="20" s="1"/>
  <c r="H8" i="20"/>
  <c r="F8" i="20"/>
  <c r="D8" i="20"/>
  <c r="B8" i="20"/>
  <c r="B8" i="20" a="1"/>
  <c r="G8" i="20" s="1"/>
  <c r="B6" i="20" a="1"/>
  <c r="G6" i="20" s="1"/>
  <c r="H4" i="20"/>
  <c r="F4" i="20"/>
  <c r="D4" i="20"/>
  <c r="B4" i="20"/>
  <c r="B4" i="20" a="1"/>
  <c r="G4" i="20" s="1"/>
  <c r="B14" i="21" a="1"/>
  <c r="B14" i="21" s="1"/>
  <c r="B12" i="21" a="1"/>
  <c r="H12" i="21" s="1"/>
  <c r="B10" i="21" a="1"/>
  <c r="H10" i="21" s="1"/>
  <c r="B8" i="21" a="1"/>
  <c r="H8" i="21" s="1"/>
  <c r="B6" i="21" a="1"/>
  <c r="H6" i="21" s="1"/>
  <c r="B4" i="21" a="1"/>
  <c r="H4" i="21" s="1"/>
  <c r="B14" i="22"/>
  <c r="B14" i="22" a="1"/>
  <c r="C14" i="22" s="1"/>
  <c r="B12" i="22" a="1"/>
  <c r="G12" i="22" s="1"/>
  <c r="F10" i="22"/>
  <c r="B10" i="22" a="1"/>
  <c r="G10" i="22" s="1"/>
  <c r="D8" i="22"/>
  <c r="B8" i="22" a="1"/>
  <c r="G8" i="22" s="1"/>
  <c r="D6" i="22"/>
  <c r="B6" i="22"/>
  <c r="B6" i="22" a="1"/>
  <c r="G6" i="22" s="1"/>
  <c r="H4" i="22"/>
  <c r="D4" i="22"/>
  <c r="B4" i="22" a="1"/>
  <c r="G4" i="22" s="1"/>
  <c r="B14" i="23" a="1"/>
  <c r="B14" i="23" s="1"/>
  <c r="B12" i="23" a="1"/>
  <c r="B10" i="23" a="1"/>
  <c r="B8" i="23" a="1"/>
  <c r="B6" i="23" a="1"/>
  <c r="H6" i="23" s="1"/>
  <c r="B4" i="23" a="1"/>
  <c r="H4" i="23" s="1"/>
  <c r="B14" i="24" a="1"/>
  <c r="C14" i="24" s="1"/>
  <c r="H12" i="24"/>
  <c r="F12" i="24"/>
  <c r="D12" i="24"/>
  <c r="B12" i="24"/>
  <c r="B12" i="24" a="1"/>
  <c r="G12" i="24" s="1"/>
  <c r="B10" i="24" a="1"/>
  <c r="G10" i="24" s="1"/>
  <c r="H8" i="24"/>
  <c r="F8" i="24"/>
  <c r="D8" i="24"/>
  <c r="B8" i="24"/>
  <c r="B8" i="24" a="1"/>
  <c r="G8" i="24" s="1"/>
  <c r="B6" i="24" a="1"/>
  <c r="G6" i="24" s="1"/>
  <c r="B4" i="24" a="1"/>
  <c r="G4" i="24" s="1"/>
  <c r="B14" i="25" a="1"/>
  <c r="B14" i="25" s="1"/>
  <c r="B12" i="25" a="1"/>
  <c r="H12" i="25" s="1"/>
  <c r="B10" i="25" a="1"/>
  <c r="H10" i="25" s="1"/>
  <c r="B8" i="25" a="1"/>
  <c r="H8" i="25" s="1"/>
  <c r="B6" i="25" a="1"/>
  <c r="H6" i="25" s="1"/>
  <c r="B4" i="25" a="1"/>
  <c r="H4" i="25" s="1"/>
  <c r="B14" i="14"/>
  <c r="B14" i="14" a="1"/>
  <c r="C14" i="14" s="1"/>
  <c r="B12" i="14" a="1"/>
  <c r="G12" i="14" s="1"/>
  <c r="H10" i="14"/>
  <c r="F10" i="14"/>
  <c r="D10" i="14"/>
  <c r="B10" i="14"/>
  <c r="B10" i="14" a="1"/>
  <c r="G10" i="14" s="1"/>
  <c r="B8" i="14" a="1"/>
  <c r="G8" i="14" s="1"/>
  <c r="F6" i="14"/>
  <c r="B6" i="14" a="1"/>
  <c r="G6" i="14" s="1"/>
  <c r="F4" i="14"/>
  <c r="D4" i="14"/>
  <c r="B4" i="14"/>
  <c r="B4" i="14" a="1"/>
  <c r="G4" i="14" s="1"/>
  <c r="D8" i="14" l="1"/>
  <c r="H8" i="22"/>
  <c r="D12" i="22"/>
  <c r="H4" i="18"/>
  <c r="D8" i="18"/>
  <c r="F6" i="24"/>
  <c r="B10" i="24"/>
  <c r="B6" i="14"/>
  <c r="H8" i="14"/>
  <c r="D12" i="14"/>
  <c r="F6" i="22"/>
  <c r="B10" i="22"/>
  <c r="H12" i="22"/>
  <c r="D6" i="20"/>
  <c r="F12" i="20"/>
  <c r="B6" i="18"/>
  <c r="H8" i="18"/>
  <c r="D12" i="18"/>
  <c r="B4" i="16"/>
  <c r="H6" i="16"/>
  <c r="D10" i="16"/>
  <c r="F8" i="14"/>
  <c r="B12" i="14"/>
  <c r="H6" i="24"/>
  <c r="D10" i="24"/>
  <c r="D6" i="14"/>
  <c r="F12" i="14"/>
  <c r="F10" i="24"/>
  <c r="B14" i="24"/>
  <c r="B4" i="22"/>
  <c r="H6" i="22"/>
  <c r="D10" i="22"/>
  <c r="F6" i="20"/>
  <c r="B10" i="20"/>
  <c r="H12" i="20"/>
  <c r="D6" i="18"/>
  <c r="F12" i="18"/>
  <c r="D4" i="16"/>
  <c r="F10" i="16"/>
  <c r="B14" i="16"/>
  <c r="H10" i="24"/>
  <c r="F6" i="18"/>
  <c r="H12" i="18"/>
  <c r="H10" i="16"/>
  <c r="H12" i="14"/>
  <c r="H6" i="20"/>
  <c r="H6" i="14"/>
  <c r="F4" i="22"/>
  <c r="B8" i="22"/>
  <c r="H10" i="22"/>
  <c r="F10" i="20"/>
  <c r="B14" i="20"/>
  <c r="B4" i="18"/>
  <c r="H6" i="18"/>
  <c r="H4" i="16"/>
  <c r="D4" i="18"/>
  <c r="B8" i="14"/>
  <c r="B6" i="24"/>
  <c r="F8" i="22"/>
  <c r="B12" i="22"/>
  <c r="F4" i="18"/>
  <c r="B8" i="18"/>
  <c r="B6" i="16"/>
  <c r="D12" i="16"/>
  <c r="D6" i="24"/>
  <c r="D6" i="16"/>
  <c r="F12" i="22"/>
  <c r="B6" i="20"/>
  <c r="F8" i="18"/>
  <c r="B12" i="18"/>
  <c r="F6" i="16"/>
  <c r="B10" i="16"/>
  <c r="H4" i="14"/>
  <c r="C4" i="25"/>
  <c r="E4" i="25"/>
  <c r="G4" i="25"/>
  <c r="C6" i="25"/>
  <c r="E6" i="25"/>
  <c r="G6" i="25"/>
  <c r="C8" i="25"/>
  <c r="E8" i="25"/>
  <c r="G8" i="25"/>
  <c r="C10" i="25"/>
  <c r="E10" i="25"/>
  <c r="G10" i="25"/>
  <c r="C12" i="25"/>
  <c r="E12" i="25"/>
  <c r="G12" i="25"/>
  <c r="C14" i="25"/>
  <c r="B4" i="24"/>
  <c r="D4" i="24"/>
  <c r="F4" i="24"/>
  <c r="H4" i="24"/>
  <c r="C4" i="23"/>
  <c r="E4" i="23"/>
  <c r="G4" i="23"/>
  <c r="C6" i="23"/>
  <c r="E6" i="23"/>
  <c r="G6" i="23"/>
  <c r="H8" i="23"/>
  <c r="F8" i="23"/>
  <c r="D8" i="23"/>
  <c r="B8" i="23"/>
  <c r="E8" i="23"/>
  <c r="H10" i="23"/>
  <c r="F10" i="23"/>
  <c r="D10" i="23"/>
  <c r="B10" i="23"/>
  <c r="E10" i="23"/>
  <c r="H12" i="23"/>
  <c r="F12" i="23"/>
  <c r="D12" i="23"/>
  <c r="B12" i="23"/>
  <c r="E12" i="23"/>
  <c r="C4" i="14"/>
  <c r="E4" i="14"/>
  <c r="C6" i="14"/>
  <c r="E6" i="14"/>
  <c r="C8" i="14"/>
  <c r="E8" i="14"/>
  <c r="C10" i="14"/>
  <c r="E10" i="14"/>
  <c r="C12" i="14"/>
  <c r="E12" i="14"/>
  <c r="B4" i="25"/>
  <c r="D4" i="25"/>
  <c r="F4" i="25"/>
  <c r="B6" i="25"/>
  <c r="D6" i="25"/>
  <c r="F6" i="25"/>
  <c r="B8" i="25"/>
  <c r="D8" i="25"/>
  <c r="F8" i="25"/>
  <c r="B10" i="25"/>
  <c r="D10" i="25"/>
  <c r="F10" i="25"/>
  <c r="B12" i="25"/>
  <c r="D12" i="25"/>
  <c r="F12" i="25"/>
  <c r="C4" i="24"/>
  <c r="E4" i="24"/>
  <c r="C6" i="24"/>
  <c r="E6" i="24"/>
  <c r="C8" i="24"/>
  <c r="E8" i="24"/>
  <c r="C10" i="24"/>
  <c r="E10" i="24"/>
  <c r="C12" i="24"/>
  <c r="E12" i="24"/>
  <c r="B4" i="23"/>
  <c r="D4" i="23"/>
  <c r="F4" i="23"/>
  <c r="B6" i="23"/>
  <c r="D6" i="23"/>
  <c r="F6" i="23"/>
  <c r="C8" i="23"/>
  <c r="G8" i="23"/>
  <c r="C10" i="23"/>
  <c r="G10" i="23"/>
  <c r="C12" i="23"/>
  <c r="G12" i="23"/>
  <c r="C14" i="23"/>
  <c r="C4" i="21"/>
  <c r="E4" i="21"/>
  <c r="G4" i="21"/>
  <c r="C6" i="21"/>
  <c r="E6" i="21"/>
  <c r="G6" i="21"/>
  <c r="C8" i="21"/>
  <c r="E8" i="21"/>
  <c r="G8" i="21"/>
  <c r="C10" i="21"/>
  <c r="E10" i="21"/>
  <c r="G10" i="21"/>
  <c r="C12" i="21"/>
  <c r="E12" i="21"/>
  <c r="G12" i="21"/>
  <c r="C14" i="21"/>
  <c r="C4" i="19"/>
  <c r="E4" i="19"/>
  <c r="G4" i="19"/>
  <c r="C6" i="19"/>
  <c r="E6" i="19"/>
  <c r="G6" i="19"/>
  <c r="H8" i="19"/>
  <c r="F8" i="19"/>
  <c r="C8" i="19"/>
  <c r="E8" i="19"/>
  <c r="H10" i="19"/>
  <c r="F10" i="19"/>
  <c r="D10" i="19"/>
  <c r="B10" i="19"/>
  <c r="E10" i="19"/>
  <c r="H12" i="19"/>
  <c r="F12" i="19"/>
  <c r="D12" i="19"/>
  <c r="B12" i="19"/>
  <c r="E12" i="19"/>
  <c r="C4" i="22"/>
  <c r="E4" i="22"/>
  <c r="C6" i="22"/>
  <c r="E6" i="22"/>
  <c r="C8" i="22"/>
  <c r="E8" i="22"/>
  <c r="C10" i="22"/>
  <c r="E10" i="22"/>
  <c r="C12" i="22"/>
  <c r="E12" i="22"/>
  <c r="B4" i="21"/>
  <c r="D4" i="21"/>
  <c r="F4" i="21"/>
  <c r="B6" i="21"/>
  <c r="D6" i="21"/>
  <c r="F6" i="21"/>
  <c r="B8" i="21"/>
  <c r="D8" i="21"/>
  <c r="F8" i="21"/>
  <c r="B10" i="21"/>
  <c r="D10" i="21"/>
  <c r="F10" i="21"/>
  <c r="B12" i="21"/>
  <c r="D12" i="21"/>
  <c r="F12" i="21"/>
  <c r="C4" i="20"/>
  <c r="E4" i="20"/>
  <c r="C6" i="20"/>
  <c r="E6" i="20"/>
  <c r="C8" i="20"/>
  <c r="E8" i="20"/>
  <c r="C10" i="20"/>
  <c r="E10" i="20"/>
  <c r="C12" i="20"/>
  <c r="E12" i="20"/>
  <c r="B4" i="19"/>
  <c r="D4" i="19"/>
  <c r="F4" i="19"/>
  <c r="B6" i="19"/>
  <c r="D6" i="19"/>
  <c r="F6" i="19"/>
  <c r="B8" i="19"/>
  <c r="D8" i="19"/>
  <c r="G8" i="19"/>
  <c r="C10" i="19"/>
  <c r="G10" i="19"/>
  <c r="C12" i="19"/>
  <c r="G12" i="19"/>
  <c r="C14" i="19"/>
  <c r="H4" i="17"/>
  <c r="F4" i="17"/>
  <c r="D4" i="17"/>
  <c r="B4" i="17"/>
  <c r="E4" i="17"/>
  <c r="H6" i="17"/>
  <c r="F6" i="17"/>
  <c r="D6" i="17"/>
  <c r="B6" i="17"/>
  <c r="E6" i="17"/>
  <c r="C4" i="18"/>
  <c r="E4" i="18"/>
  <c r="C6" i="18"/>
  <c r="E6" i="18"/>
  <c r="C8" i="18"/>
  <c r="E8" i="18"/>
  <c r="C10" i="18"/>
  <c r="E10" i="18"/>
  <c r="C12" i="18"/>
  <c r="E12" i="18"/>
  <c r="B8" i="17"/>
  <c r="D8" i="17"/>
  <c r="F8" i="17"/>
  <c r="H8" i="17"/>
  <c r="B10" i="17"/>
  <c r="D10" i="17"/>
  <c r="F10" i="17"/>
  <c r="H10" i="17"/>
  <c r="B12" i="17"/>
  <c r="D12" i="17"/>
  <c r="F12" i="17"/>
  <c r="H12" i="17"/>
  <c r="B14" i="17"/>
  <c r="C4" i="16"/>
  <c r="E4" i="16"/>
  <c r="C6" i="16"/>
  <c r="E6" i="16"/>
  <c r="C8" i="16"/>
  <c r="E8" i="16"/>
  <c r="C10" i="16"/>
  <c r="E10" i="16"/>
  <c r="C12" i="16"/>
  <c r="E12" i="16"/>
  <c r="B4" i="15"/>
  <c r="D4" i="15"/>
  <c r="F4" i="15"/>
  <c r="H4" i="15"/>
  <c r="B6" i="15"/>
  <c r="D6" i="15"/>
  <c r="F6" i="15"/>
  <c r="H6" i="15"/>
  <c r="B8" i="15"/>
  <c r="D8" i="15"/>
  <c r="F8" i="15"/>
  <c r="H8" i="15"/>
  <c r="B10" i="15"/>
  <c r="D10" i="15"/>
  <c r="F10" i="15"/>
  <c r="H10" i="15"/>
  <c r="B12" i="15"/>
  <c r="D12" i="15"/>
  <c r="F12" i="15"/>
  <c r="H12" i="15"/>
  <c r="B14" i="15"/>
  <c r="C8" i="17"/>
  <c r="E8" i="17"/>
  <c r="C10" i="17"/>
  <c r="E10" i="17"/>
  <c r="C12" i="17"/>
  <c r="E12" i="17"/>
  <c r="C4" i="15"/>
  <c r="E4" i="15"/>
  <c r="C6" i="15"/>
  <c r="E6" i="15"/>
  <c r="C8" i="15"/>
  <c r="E8" i="15"/>
  <c r="C10" i="15"/>
  <c r="E10" i="15"/>
  <c r="C12" i="15"/>
  <c r="E12" i="15"/>
  <c r="B3" i="24"/>
  <c r="B3" i="23"/>
  <c r="B3" i="22"/>
  <c r="B3" i="21"/>
  <c r="B3" i="20"/>
  <c r="B3" i="19" l="1"/>
  <c r="B3" i="18"/>
  <c r="B3" i="17"/>
  <c r="B3" i="16" l="1"/>
  <c r="B3" i="25" l="1"/>
  <c r="B3" i="15" l="1"/>
  <c r="B2" i="17" l="1"/>
  <c r="B2" i="21" l="1"/>
  <c r="B2" i="22"/>
  <c r="B2" i="24"/>
  <c r="G3" i="25"/>
  <c r="G3" i="24"/>
  <c r="G3" i="23"/>
  <c r="H3" i="22"/>
  <c r="G3" i="21"/>
  <c r="E3" i="20"/>
  <c r="H3" i="19"/>
  <c r="G3" i="18"/>
  <c r="H3" i="17"/>
  <c r="H3" i="16"/>
  <c r="H3" i="15"/>
  <c r="F3" i="18" l="1"/>
  <c r="D3" i="18"/>
  <c r="H3" i="18"/>
  <c r="D3" i="25"/>
  <c r="F3" i="25"/>
  <c r="H3" i="25"/>
  <c r="C3" i="25"/>
  <c r="E3" i="25"/>
  <c r="D3" i="24"/>
  <c r="F3" i="24"/>
  <c r="H3" i="24"/>
  <c r="C3" i="24"/>
  <c r="E3" i="24"/>
  <c r="D3" i="23"/>
  <c r="F3" i="23"/>
  <c r="H3" i="23"/>
  <c r="C3" i="23"/>
  <c r="E3" i="23"/>
  <c r="C3" i="22"/>
  <c r="E3" i="22"/>
  <c r="G3" i="22"/>
  <c r="D3" i="22"/>
  <c r="F3" i="22"/>
  <c r="D3" i="21"/>
  <c r="F3" i="21"/>
  <c r="H3" i="21"/>
  <c r="C3" i="21"/>
  <c r="E3" i="21"/>
  <c r="C3" i="20"/>
  <c r="G3" i="20"/>
  <c r="D3" i="20"/>
  <c r="F3" i="20"/>
  <c r="H3" i="20"/>
  <c r="C3" i="19"/>
  <c r="E3" i="19"/>
  <c r="G3" i="19"/>
  <c r="D3" i="19"/>
  <c r="F3" i="19"/>
  <c r="C3" i="18"/>
  <c r="E3" i="18"/>
  <c r="C3" i="17"/>
  <c r="E3" i="17"/>
  <c r="G3" i="17"/>
  <c r="D3" i="17"/>
  <c r="F3" i="17"/>
  <c r="C3" i="16"/>
  <c r="E3" i="16"/>
  <c r="G3" i="16"/>
  <c r="D3" i="16"/>
  <c r="F3" i="16"/>
  <c r="C3" i="15"/>
  <c r="E3" i="15"/>
  <c r="G3" i="15"/>
  <c r="D3" i="15"/>
  <c r="F3" i="15"/>
  <c r="B3" i="14"/>
  <c r="G3" i="14" l="1"/>
  <c r="E3" i="14"/>
  <c r="C3" i="14"/>
  <c r="H3" i="14"/>
  <c r="F3" i="14"/>
  <c r="D3" i="14"/>
</calcChain>
</file>

<file path=xl/sharedStrings.xml><?xml version="1.0" encoding="utf-8"?>
<sst xmlns="http://schemas.openxmlformats.org/spreadsheetml/2006/main" count="61" uniqueCount="26">
  <si>
    <t>Anmerkungen</t>
  </si>
  <si>
    <t xml:space="preserve"> </t>
  </si>
  <si>
    <t>Kalendereinstellungen</t>
  </si>
  <si>
    <t>Jahr</t>
  </si>
  <si>
    <t>Wochenanfang</t>
  </si>
  <si>
    <t>Montag</t>
  </si>
  <si>
    <t>Flaschentüf und Revisionen Flaschenventile</t>
  </si>
  <si>
    <t>Clubtraining 19:00-20:30 Uhr</t>
  </si>
  <si>
    <t>Tauchen in Eckernförde! Treffen 11:00 Uhr</t>
  </si>
  <si>
    <t>Technik Workshop
13:00 - 16:00 Uhr in Bönebüttel</t>
  </si>
  <si>
    <t>Clubausfahrten finden nur statt, wenn sich mindestens 3 Teilnehmer finden!</t>
  </si>
  <si>
    <t>Tauchen Hemmoor
Abfahrt in Bönebüttel 
07:00 Uhr</t>
  </si>
  <si>
    <t>Tauchen in Eckernförde
Treffen 11:00 Uhr</t>
  </si>
  <si>
    <t>Wracktour Fehmarn
Tagestour Start
06:00 Uhr Bönebüttel</t>
  </si>
  <si>
    <t>Tauchen in DK!
Tagestour Start 08:00 Uhr in Bönebüttel</t>
  </si>
  <si>
    <t>Tauchen in Eckernförde mit Müllsammeltag</t>
  </si>
  <si>
    <t xml:space="preserve">Freiwassersaison, daher kein Pooltraining im Stadtbad möglich. </t>
  </si>
  <si>
    <t>Tauchtour nach Kroatien, Rovinj!</t>
  </si>
  <si>
    <t>Tauchen Strande
Nachttauchen</t>
  </si>
  <si>
    <t>Tauchen in Strande mit anschl. Grillen</t>
  </si>
  <si>
    <t>Im Zeitraum vom 31.08. - 21.09.2024 bin ich nicht vor Ort. 
Da ist die Tauchbasis geschlossen</t>
  </si>
  <si>
    <t>Workshop Dekompressions-
theorie 13:00 - 17:00 Uhr</t>
  </si>
  <si>
    <t>In den Herbstferien bleibt die Schwimmhalle geschlossen!</t>
  </si>
  <si>
    <t>In den Osterferien bleibt das Bad geschlossen für uns. Daher kein Pooltraining</t>
  </si>
  <si>
    <t>Für die Tagestour nach Fehmarn sind 7 freie Plätze zu vergeben. Mit der Anmeldung ist eine Stornierung nicht mehr möglich. 
Über Pfingsten bleibtr das Stadtbad geschlossen.</t>
  </si>
  <si>
    <t>Dieser Kalender unterliegt laufender Änderungen. Bitte immer auf dem laufenden bleiben.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</si>
</sst>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
  </numFmts>
  <fonts count="37" x14ac:knownFonts="1">
    <font>
      <sz val="11"/>
      <color theme="1" tint="0.24994659260841701"/>
      <name val="Century Gothic"/>
      <family val="2"/>
      <scheme val="minor"/>
    </font>
    <font>
      <sz val="11"/>
      <color theme="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sz val="11"/>
      <color rgb="FFFF0000"/>
      <name val="Century Gothic"/>
      <family val="2"/>
      <scheme val="minor"/>
    </font>
    <font>
      <i/>
      <sz val="11"/>
      <color rgb="FF7F7F7F"/>
      <name val="Century Gothic"/>
      <family val="2"/>
      <scheme val="minor"/>
    </font>
    <font>
      <b/>
      <sz val="11"/>
      <color theme="1"/>
      <name val="Century Gothic"/>
      <family val="2"/>
      <scheme val="minor"/>
    </font>
    <font>
      <sz val="11"/>
      <color theme="0"/>
      <name val="Century Gothic"/>
      <family val="2"/>
      <scheme val="minor"/>
    </font>
    <font>
      <sz val="6"/>
      <name val="Century Gothic"/>
      <family val="3"/>
      <charset val="128"/>
      <scheme val="minor"/>
    </font>
    <font>
      <sz val="14"/>
      <color theme="1" tint="0.14999847407452621"/>
      <name val="Century Gothic"/>
      <family val="2"/>
      <scheme val="minor"/>
    </font>
    <font>
      <sz val="14"/>
      <color theme="1" tint="0.24994659260841701"/>
      <name val="Century Gothic"/>
      <family val="2"/>
      <scheme val="minor"/>
    </font>
    <font>
      <sz val="10"/>
      <color rgb="FFFF0000"/>
      <name val="Century Gothic"/>
      <family val="1"/>
      <scheme val="minor"/>
    </font>
  </fonts>
  <fills count="41">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40">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8" tint="0.59996337778862885"/>
      </left>
      <right/>
      <top/>
      <bottom style="thin">
        <color theme="8" tint="0.59996337778862885"/>
      </bottom>
      <diagonal/>
    </border>
    <border>
      <left style="thin">
        <color theme="5" tint="0.59996337778862885"/>
      </left>
      <right/>
      <top/>
      <bottom style="thin">
        <color theme="5" tint="0.59996337778862885"/>
      </bottom>
      <diagonal/>
    </border>
  </borders>
  <cellStyleXfs count="50">
    <xf numFmtId="0" fontId="0" fillId="0" borderId="0">
      <alignment vertical="top"/>
    </xf>
    <xf numFmtId="0" fontId="9" fillId="2" borderId="0" applyNumberFormat="0" applyBorder="0" applyAlignment="0" applyProtection="0"/>
    <xf numFmtId="0" fontId="8" fillId="0" borderId="3" applyNumberFormat="0" applyFill="0" applyProtection="0">
      <alignment horizontal="left" vertical="center" indent="1"/>
    </xf>
    <xf numFmtId="0" fontId="3" fillId="3" borderId="1" applyNumberFormat="0" applyAlignment="0" applyProtection="0"/>
    <xf numFmtId="0" fontId="4" fillId="4" borderId="2" applyNumberFormat="0" applyProtection="0">
      <alignment vertical="center"/>
    </xf>
    <xf numFmtId="0" fontId="5" fillId="0" borderId="0" applyFill="0" applyBorder="0" applyProtection="0">
      <alignment vertical="center"/>
    </xf>
    <xf numFmtId="165" fontId="7" fillId="0" borderId="0" applyFont="0" applyFill="0" applyBorder="0" applyAlignment="0" applyProtection="0"/>
    <xf numFmtId="16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9" fontId="7" fillId="0" borderId="0" applyFont="0" applyFill="0" applyBorder="0" applyAlignment="0" applyProtection="0"/>
    <xf numFmtId="0" fontId="11" fillId="5" borderId="0" applyBorder="0" applyProtection="0">
      <alignment horizontal="left" vertical="top" wrapText="1" indent="1"/>
    </xf>
    <xf numFmtId="166" fontId="7" fillId="0" borderId="0">
      <alignment horizontal="left" indent="1"/>
    </xf>
    <xf numFmtId="0" fontId="10" fillId="5" borderId="0" applyNumberFormat="0" applyFont="0" applyBorder="0" applyAlignment="0">
      <alignment horizontal="left" vertical="center" indent="1"/>
    </xf>
    <xf numFmtId="0" fontId="6" fillId="0" borderId="0">
      <alignment horizontal="left" indent="1"/>
    </xf>
    <xf numFmtId="0" fontId="8" fillId="0" borderId="0" applyFill="0" applyProtection="0"/>
    <xf numFmtId="0" fontId="12" fillId="0" borderId="0" applyFill="0" applyProtection="0"/>
    <xf numFmtId="0" fontId="22" fillId="10"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5" fillId="13" borderId="32" applyNumberFormat="0" applyAlignment="0" applyProtection="0"/>
    <xf numFmtId="0" fontId="26" fillId="14" borderId="33" applyNumberFormat="0" applyAlignment="0" applyProtection="0"/>
    <xf numFmtId="0" fontId="27" fillId="14" borderId="32" applyNumberFormat="0" applyAlignment="0" applyProtection="0"/>
    <xf numFmtId="0" fontId="28" fillId="0" borderId="34" applyNumberFormat="0" applyFill="0" applyAlignment="0" applyProtection="0"/>
    <xf numFmtId="0" fontId="3" fillId="15" borderId="35" applyNumberFormat="0" applyAlignment="0" applyProtection="0"/>
    <xf numFmtId="0" fontId="29" fillId="0" borderId="0" applyNumberFormat="0" applyFill="0" applyBorder="0" applyAlignment="0" applyProtection="0"/>
    <xf numFmtId="0" fontId="12" fillId="16" borderId="36" applyNumberFormat="0" applyFont="0" applyAlignment="0" applyProtection="0"/>
    <xf numFmtId="0" fontId="30" fillId="0" borderId="0" applyNumberFormat="0" applyFill="0" applyBorder="0" applyAlignment="0" applyProtection="0"/>
    <xf numFmtId="0" fontId="31" fillId="0" borderId="37" applyNumberFormat="0" applyFill="0" applyAlignment="0" applyProtection="0"/>
    <xf numFmtId="0" fontId="1" fillId="17" borderId="0" applyNumberFormat="0" applyBorder="0" applyAlignment="0" applyProtection="0"/>
    <xf numFmtId="0" fontId="1" fillId="18" borderId="0" applyNumberFormat="0" applyBorder="0" applyAlignment="0" applyProtection="0"/>
    <xf numFmtId="0" fontId="3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87">
    <xf numFmtId="0" fontId="0" fillId="0" borderId="0" xfId="0">
      <alignment vertical="top"/>
    </xf>
    <xf numFmtId="0" fontId="13" fillId="0" borderId="0" xfId="0" applyFont="1">
      <alignment vertical="top"/>
    </xf>
    <xf numFmtId="0" fontId="13" fillId="0" borderId="0" xfId="2" applyFont="1" applyFill="1" applyBorder="1" applyAlignment="1">
      <alignment vertical="center"/>
    </xf>
    <xf numFmtId="0" fontId="14" fillId="0" borderId="0" xfId="5" applyFont="1" applyFill="1" applyAlignment="1">
      <alignment horizontal="left" vertical="center"/>
    </xf>
    <xf numFmtId="0" fontId="15" fillId="0" borderId="0" xfId="0" applyFont="1" applyAlignment="1">
      <alignment horizontal="left" vertical="center" indent="1"/>
    </xf>
    <xf numFmtId="0" fontId="17" fillId="6" borderId="4" xfId="2" applyFont="1" applyFill="1" applyBorder="1" applyAlignment="1">
      <alignment horizontal="center" vertical="center"/>
    </xf>
    <xf numFmtId="0" fontId="17" fillId="6" borderId="5" xfId="2" applyFont="1" applyFill="1" applyBorder="1" applyAlignment="1">
      <alignment horizontal="center" vertical="center"/>
    </xf>
    <xf numFmtId="0" fontId="17" fillId="6" borderId="6" xfId="2" applyFont="1" applyFill="1" applyBorder="1" applyAlignment="1">
      <alignment horizontal="center" vertical="center"/>
    </xf>
    <xf numFmtId="0" fontId="15" fillId="0" borderId="0" xfId="0" applyFont="1" applyAlignment="1">
      <alignment horizontal="center" vertical="center"/>
    </xf>
    <xf numFmtId="0" fontId="16" fillId="0" borderId="10" xfId="0" applyFont="1" applyBorder="1" applyAlignment="1">
      <alignment horizontal="left" vertical="top" wrapText="1" indent="1"/>
    </xf>
    <xf numFmtId="0" fontId="16" fillId="0" borderId="0" xfId="0" applyFont="1" applyAlignment="1">
      <alignment horizontal="left" vertical="top" wrapText="1" indent="1"/>
    </xf>
    <xf numFmtId="0" fontId="16" fillId="0" borderId="10" xfId="13" applyFont="1" applyFill="1" applyBorder="1" applyAlignment="1">
      <alignment horizontal="left" vertical="top" wrapText="1" indent="1"/>
    </xf>
    <xf numFmtId="0" fontId="13" fillId="0" borderId="8" xfId="16" applyFont="1" applyFill="1" applyBorder="1" applyAlignment="1">
      <alignment horizontal="center" vertical="center"/>
    </xf>
    <xf numFmtId="0" fontId="13" fillId="0" borderId="8" xfId="14" applyFont="1" applyBorder="1" applyAlignment="1">
      <alignment horizontal="center" vertical="center"/>
    </xf>
    <xf numFmtId="0" fontId="17" fillId="7" borderId="4" xfId="2" applyFont="1" applyFill="1" applyBorder="1" applyAlignment="1">
      <alignment horizontal="center" vertical="center"/>
    </xf>
    <xf numFmtId="0" fontId="17" fillId="7" borderId="5" xfId="2" applyFont="1" applyFill="1" applyBorder="1" applyAlignment="1">
      <alignment horizontal="center" vertical="center"/>
    </xf>
    <xf numFmtId="0" fontId="17" fillId="7" borderId="6" xfId="2" applyFont="1" applyFill="1" applyBorder="1" applyAlignment="1">
      <alignment horizontal="center" vertical="center"/>
    </xf>
    <xf numFmtId="0" fontId="17" fillId="8" borderId="4" xfId="2" applyFont="1" applyFill="1" applyBorder="1" applyAlignment="1">
      <alignment horizontal="center" vertical="center"/>
    </xf>
    <xf numFmtId="0" fontId="17" fillId="8" borderId="5" xfId="2" applyFont="1" applyFill="1" applyBorder="1" applyAlignment="1">
      <alignment horizontal="center" vertical="center"/>
    </xf>
    <xf numFmtId="0" fontId="17" fillId="8" borderId="6" xfId="2" applyFont="1" applyFill="1" applyBorder="1" applyAlignment="1">
      <alignment horizontal="center" vertical="center"/>
    </xf>
    <xf numFmtId="0" fontId="16" fillId="0" borderId="15" xfId="13" applyFont="1" applyFill="1" applyBorder="1" applyAlignment="1">
      <alignment horizontal="left" vertical="top" wrapText="1" indent="1"/>
    </xf>
    <xf numFmtId="0" fontId="16" fillId="0" borderId="15" xfId="0" applyFont="1" applyBorder="1" applyAlignment="1">
      <alignment horizontal="left" vertical="top" wrapText="1" indent="1"/>
    </xf>
    <xf numFmtId="0" fontId="17" fillId="9" borderId="4" xfId="2" applyFont="1" applyFill="1" applyBorder="1" applyAlignment="1">
      <alignment horizontal="center" vertical="center"/>
    </xf>
    <xf numFmtId="0" fontId="17" fillId="9" borderId="5" xfId="2" applyFont="1" applyFill="1" applyBorder="1" applyAlignment="1">
      <alignment horizontal="center" vertical="center"/>
    </xf>
    <xf numFmtId="0" fontId="17" fillId="9" borderId="6" xfId="2" applyFont="1" applyFill="1" applyBorder="1" applyAlignment="1">
      <alignment horizontal="center" vertical="center"/>
    </xf>
    <xf numFmtId="0" fontId="16" fillId="0" borderId="21" xfId="13" applyFont="1" applyFill="1" applyBorder="1" applyAlignment="1">
      <alignment horizontal="left" vertical="top" wrapText="1" indent="1"/>
    </xf>
    <xf numFmtId="0" fontId="16" fillId="0" borderId="21" xfId="0" applyFont="1" applyBorder="1" applyAlignment="1">
      <alignment horizontal="left" vertical="top" wrapText="1" indent="1"/>
    </xf>
    <xf numFmtId="0" fontId="16" fillId="0" borderId="27" xfId="13" applyFont="1" applyFill="1" applyBorder="1" applyAlignment="1">
      <alignment horizontal="left" vertical="top" wrapText="1" indent="1"/>
    </xf>
    <xf numFmtId="0" fontId="16" fillId="0" borderId="27" xfId="0" applyFont="1" applyBorder="1" applyAlignment="1">
      <alignment horizontal="left" vertical="top" wrapText="1" indent="1"/>
    </xf>
    <xf numFmtId="166" fontId="15" fillId="0" borderId="9" xfId="12" applyFont="1" applyBorder="1" applyAlignment="1">
      <alignment horizontal="right" indent="1"/>
    </xf>
    <xf numFmtId="166" fontId="15" fillId="0" borderId="11" xfId="12" applyFont="1" applyBorder="1" applyAlignment="1">
      <alignment horizontal="right" indent="1"/>
    </xf>
    <xf numFmtId="166" fontId="15" fillId="0" borderId="9" xfId="13" applyNumberFormat="1" applyFont="1" applyFill="1" applyBorder="1" applyAlignment="1">
      <alignment horizontal="right" vertical="center" wrapText="1" indent="1"/>
    </xf>
    <xf numFmtId="166" fontId="15" fillId="0" borderId="9" xfId="12" applyFont="1" applyBorder="1" applyAlignment="1">
      <alignment horizontal="right" vertical="center" indent="1"/>
    </xf>
    <xf numFmtId="166" fontId="15" fillId="0" borderId="26" xfId="12" applyFont="1" applyBorder="1" applyAlignment="1">
      <alignment horizontal="right" indent="1"/>
    </xf>
    <xf numFmtId="166" fontId="15" fillId="0" borderId="26" xfId="13" applyNumberFormat="1" applyFont="1" applyFill="1" applyBorder="1" applyAlignment="1">
      <alignment horizontal="right" vertical="center" wrapText="1" indent="1"/>
    </xf>
    <xf numFmtId="166" fontId="15" fillId="0" borderId="26" xfId="12" applyFont="1" applyBorder="1" applyAlignment="1">
      <alignment horizontal="right" vertical="center" indent="1"/>
    </xf>
    <xf numFmtId="166" fontId="15" fillId="0" borderId="20" xfId="12" applyFont="1" applyBorder="1" applyAlignment="1">
      <alignment horizontal="right" indent="1"/>
    </xf>
    <xf numFmtId="166" fontId="15" fillId="0" borderId="20" xfId="13" applyNumberFormat="1" applyFont="1" applyFill="1" applyBorder="1" applyAlignment="1">
      <alignment horizontal="right" vertical="center" wrapText="1" indent="1"/>
    </xf>
    <xf numFmtId="166" fontId="15" fillId="0" borderId="20" xfId="12" applyFont="1" applyBorder="1" applyAlignment="1">
      <alignment horizontal="right" vertical="center" indent="1"/>
    </xf>
    <xf numFmtId="166" fontId="15" fillId="0" borderId="14" xfId="12" applyFont="1" applyBorder="1" applyAlignment="1">
      <alignment horizontal="right" indent="1"/>
    </xf>
    <xf numFmtId="166" fontId="15" fillId="0" borderId="14" xfId="13" applyNumberFormat="1" applyFont="1" applyFill="1" applyBorder="1" applyAlignment="1">
      <alignment horizontal="right" vertical="center" wrapText="1" indent="1"/>
    </xf>
    <xf numFmtId="166" fontId="15" fillId="0" borderId="14" xfId="12" applyFont="1" applyBorder="1" applyAlignment="1">
      <alignment horizontal="right" vertical="center" indent="1"/>
    </xf>
    <xf numFmtId="0" fontId="16" fillId="0" borderId="10" xfId="0" applyFont="1" applyBorder="1" applyAlignment="1" applyProtection="1">
      <alignment horizontal="left" vertical="top" wrapText="1" indent="1"/>
      <protection locked="0"/>
    </xf>
    <xf numFmtId="0" fontId="16" fillId="0" borderId="10" xfId="0" applyFont="1" applyBorder="1" applyAlignment="1">
      <alignment horizontal="center" vertical="center" wrapText="1"/>
    </xf>
    <xf numFmtId="0" fontId="16" fillId="38" borderId="10" xfId="0" applyFont="1" applyFill="1" applyBorder="1" applyAlignment="1">
      <alignment horizontal="center" vertical="center" wrapText="1"/>
    </xf>
    <xf numFmtId="0" fontId="16" fillId="39" borderId="15" xfId="13" applyFont="1" applyFill="1" applyBorder="1" applyAlignment="1">
      <alignment horizontal="center" vertical="center" wrapText="1"/>
    </xf>
    <xf numFmtId="0" fontId="16" fillId="39" borderId="15" xfId="0" applyFont="1" applyFill="1" applyBorder="1" applyAlignment="1">
      <alignment horizontal="center" vertical="center" wrapText="1"/>
    </xf>
    <xf numFmtId="0" fontId="16" fillId="39" borderId="21" xfId="13" applyFont="1" applyFill="1" applyBorder="1" applyAlignment="1">
      <alignment horizontal="center" vertical="center" wrapText="1"/>
    </xf>
    <xf numFmtId="0" fontId="35" fillId="39" borderId="29" xfId="0" applyFont="1" applyFill="1" applyBorder="1" applyAlignment="1">
      <alignment horizontal="center" vertical="center" wrapText="1"/>
    </xf>
    <xf numFmtId="0" fontId="0" fillId="39" borderId="0" xfId="0" applyFill="1">
      <alignment vertical="top"/>
    </xf>
    <xf numFmtId="0" fontId="16" fillId="0" borderId="21" xfId="13" applyFont="1" applyFill="1" applyBorder="1" applyAlignment="1">
      <alignment horizontal="center" vertical="center" wrapText="1"/>
    </xf>
    <xf numFmtId="0" fontId="16" fillId="40" borderId="10" xfId="0" applyFont="1" applyFill="1" applyBorder="1" applyAlignment="1">
      <alignment horizontal="center" vertical="center" wrapText="1"/>
    </xf>
    <xf numFmtId="0" fontId="16" fillId="39" borderId="21" xfId="0" applyFont="1" applyFill="1" applyBorder="1" applyAlignment="1">
      <alignment horizontal="center" vertical="center" wrapText="1"/>
    </xf>
    <xf numFmtId="0" fontId="18" fillId="0" borderId="0" xfId="5" applyFont="1" applyFill="1" applyBorder="1">
      <alignment vertical="center"/>
    </xf>
    <xf numFmtId="0" fontId="13" fillId="0" borderId="13" xfId="11" applyFont="1" applyFill="1" applyBorder="1" applyAlignment="1">
      <alignment horizontal="left" vertical="center" wrapText="1" indent="1"/>
    </xf>
    <xf numFmtId="0" fontId="13" fillId="0" borderId="11" xfId="11" applyFont="1" applyFill="1" applyBorder="1" applyAlignment="1">
      <alignment horizontal="left" vertical="center" wrapText="1" indent="1"/>
    </xf>
    <xf numFmtId="0" fontId="36" fillId="39" borderId="7" xfId="11" applyFont="1" applyFill="1" applyBorder="1" applyAlignment="1">
      <alignment horizontal="center" vertical="center" wrapText="1"/>
    </xf>
    <xf numFmtId="0" fontId="36" fillId="39" borderId="12" xfId="11" applyFont="1" applyFill="1" applyBorder="1" applyAlignment="1">
      <alignment horizontal="center" vertical="center" wrapText="1"/>
    </xf>
    <xf numFmtId="0" fontId="17" fillId="6" borderId="0" xfId="15" applyFont="1" applyFill="1" applyAlignment="1">
      <alignment horizontal="center" vertical="center"/>
    </xf>
    <xf numFmtId="0" fontId="34" fillId="38" borderId="38" xfId="0" applyFont="1" applyFill="1" applyBorder="1" applyAlignment="1">
      <alignment horizontal="center" vertical="center" wrapText="1"/>
    </xf>
    <xf numFmtId="0" fontId="35" fillId="38" borderId="7" xfId="0" applyFont="1" applyFill="1" applyBorder="1" applyAlignment="1">
      <alignment horizontal="center" vertical="center" wrapText="1"/>
    </xf>
    <xf numFmtId="0" fontId="35" fillId="38" borderId="12" xfId="0" applyFont="1" applyFill="1" applyBorder="1" applyAlignment="1">
      <alignment horizontal="center" vertical="center" wrapText="1"/>
    </xf>
    <xf numFmtId="0" fontId="16" fillId="39" borderId="7" xfId="11" applyFont="1" applyFill="1" applyBorder="1">
      <alignment horizontal="left" vertical="top" wrapText="1" indent="1"/>
    </xf>
    <xf numFmtId="0" fontId="16" fillId="39" borderId="12" xfId="11" applyFont="1" applyFill="1" applyBorder="1">
      <alignment horizontal="left" vertical="top" wrapText="1" indent="1"/>
    </xf>
    <xf numFmtId="0" fontId="19" fillId="0" borderId="0" xfId="5" applyFont="1" applyFill="1" applyBorder="1">
      <alignment vertical="center"/>
    </xf>
    <xf numFmtId="0" fontId="13" fillId="0" borderId="18" xfId="11" applyFont="1" applyFill="1" applyBorder="1" applyAlignment="1">
      <alignment horizontal="left" vertical="center" wrapText="1" indent="1"/>
    </xf>
    <xf numFmtId="0" fontId="13" fillId="0" borderId="19" xfId="11" applyFont="1" applyFill="1" applyBorder="1" applyAlignment="1">
      <alignment horizontal="left" vertical="center" wrapText="1" indent="1"/>
    </xf>
    <xf numFmtId="0" fontId="36" fillId="39" borderId="16" xfId="11" applyFont="1" applyFill="1" applyBorder="1" applyAlignment="1">
      <alignment horizontal="center" vertical="center" wrapText="1"/>
    </xf>
    <xf numFmtId="0" fontId="36" fillId="39" borderId="17" xfId="11" applyFont="1" applyFill="1" applyBorder="1" applyAlignment="1">
      <alignment horizontal="center" vertical="center" wrapText="1"/>
    </xf>
    <xf numFmtId="0" fontId="21" fillId="0" borderId="0" xfId="5" applyFont="1" applyFill="1" applyBorder="1">
      <alignment vertical="center"/>
    </xf>
    <xf numFmtId="0" fontId="13" fillId="0" borderId="24" xfId="11" applyFont="1" applyFill="1" applyBorder="1" applyAlignment="1">
      <alignment horizontal="left" vertical="center" wrapText="1" indent="1"/>
    </xf>
    <xf numFmtId="0" fontId="13" fillId="0" borderId="25" xfId="11" applyFont="1" applyFill="1" applyBorder="1" applyAlignment="1">
      <alignment horizontal="left" vertical="center" wrapText="1" indent="1"/>
    </xf>
    <xf numFmtId="0" fontId="16" fillId="39" borderId="22" xfId="11" applyFont="1" applyFill="1" applyBorder="1">
      <alignment horizontal="left" vertical="top" wrapText="1" indent="1"/>
    </xf>
    <xf numFmtId="0" fontId="16" fillId="39" borderId="23" xfId="11" applyFont="1" applyFill="1" applyBorder="1">
      <alignment horizontal="left" vertical="top" wrapText="1" indent="1"/>
    </xf>
    <xf numFmtId="0" fontId="36" fillId="39" borderId="22" xfId="11" applyFont="1" applyFill="1" applyBorder="1" applyAlignment="1">
      <alignment horizontal="center" vertical="center" wrapText="1"/>
    </xf>
    <xf numFmtId="0" fontId="36" fillId="39" borderId="23" xfId="11" applyFont="1" applyFill="1" applyBorder="1" applyAlignment="1">
      <alignment horizontal="center" vertical="center" wrapText="1"/>
    </xf>
    <xf numFmtId="0" fontId="20" fillId="0" borderId="0" xfId="5" applyFont="1" applyFill="1" applyBorder="1">
      <alignment vertical="center"/>
    </xf>
    <xf numFmtId="0" fontId="13" fillId="0" borderId="30" xfId="11" applyFont="1" applyFill="1" applyBorder="1" applyAlignment="1">
      <alignment horizontal="left" vertical="center" wrapText="1" indent="1"/>
    </xf>
    <xf numFmtId="0" fontId="13" fillId="0" borderId="31" xfId="11" applyFont="1" applyFill="1" applyBorder="1" applyAlignment="1">
      <alignment horizontal="left" vertical="center" wrapText="1" indent="1"/>
    </xf>
    <xf numFmtId="0" fontId="36" fillId="39" borderId="28" xfId="11" applyFont="1" applyFill="1" applyBorder="1" applyAlignment="1">
      <alignment horizontal="center" vertical="center" wrapText="1"/>
    </xf>
    <xf numFmtId="0" fontId="36" fillId="39" borderId="29" xfId="11" applyFont="1" applyFill="1" applyBorder="1" applyAlignment="1">
      <alignment horizontal="center" vertical="center" wrapText="1"/>
    </xf>
    <xf numFmtId="0" fontId="16" fillId="39" borderId="39" xfId="0" applyFont="1" applyFill="1" applyBorder="1" applyAlignment="1">
      <alignment horizontal="left" vertical="top" wrapText="1" indent="1"/>
    </xf>
    <xf numFmtId="0" fontId="0" fillId="39" borderId="29" xfId="0" applyFill="1" applyBorder="1" applyAlignment="1">
      <alignment horizontal="left" vertical="top" wrapText="1" indent="1"/>
    </xf>
    <xf numFmtId="0" fontId="34" fillId="39" borderId="39" xfId="13" applyFont="1" applyFill="1" applyBorder="1" applyAlignment="1">
      <alignment horizontal="center" vertical="center" wrapText="1"/>
    </xf>
    <xf numFmtId="0" fontId="0" fillId="0" borderId="28" xfId="0" applyBorder="1" applyAlignment="1">
      <alignment horizontal="center" vertical="center" wrapText="1"/>
    </xf>
    <xf numFmtId="0" fontId="16" fillId="39" borderId="28" xfId="11" applyFont="1" applyFill="1" applyBorder="1">
      <alignment horizontal="left" vertical="top" wrapText="1" indent="1"/>
    </xf>
    <xf numFmtId="0" fontId="16" fillId="39" borderId="29" xfId="11" applyFont="1" applyFill="1" applyBorder="1">
      <alignment horizontal="left" vertical="top" wrapText="1" indent="1"/>
    </xf>
  </cellXfs>
  <cellStyles count="50">
    <cellStyle name="20 % - Akzent1" xfId="29" builtinId="30" customBuiltin="1"/>
    <cellStyle name="20 % - Akzent2" xfId="32" builtinId="34" customBuiltin="1"/>
    <cellStyle name="20 % - Akzent3" xfId="36" builtinId="38" customBuiltin="1"/>
    <cellStyle name="20 % - Akzent4" xfId="40" builtinId="42" customBuiltin="1"/>
    <cellStyle name="20 % - Akzent5" xfId="43" builtinId="46" customBuiltin="1"/>
    <cellStyle name="20 % - Akzent6" xfId="47" builtinId="50" customBuiltin="1"/>
    <cellStyle name="40 % - Akzent1" xfId="1" builtinId="31" customBuiltin="1"/>
    <cellStyle name="40 % - Akzent2" xfId="33" builtinId="35" customBuiltin="1"/>
    <cellStyle name="40 % - Akzent3" xfId="37" builtinId="39" customBuiltin="1"/>
    <cellStyle name="40 % - Akzent4" xfId="41" builtinId="43" customBuiltin="1"/>
    <cellStyle name="40 % - Akzent5" xfId="44" builtinId="47" customBuiltin="1"/>
    <cellStyle name="40 % - Akzent6" xfId="48" builtinId="51" customBuiltin="1"/>
    <cellStyle name="60 % - Akzent1" xfId="30" builtinId="32" customBuiltin="1"/>
    <cellStyle name="60 % - Akzent2" xfId="34" builtinId="36" customBuiltin="1"/>
    <cellStyle name="60 % - Akzent3" xfId="38" builtinId="40" customBuiltin="1"/>
    <cellStyle name="60 % - Akzent4" xfId="42" builtinId="44" customBuiltin="1"/>
    <cellStyle name="60 % - Akzent5" xfId="45" builtinId="48" customBuiltin="1"/>
    <cellStyle name="60 % - Akzent6" xfId="49" builtinId="52" customBuiltin="1"/>
    <cellStyle name="Akzent1" xfId="3" builtinId="29" customBuiltin="1"/>
    <cellStyle name="Akzent2" xfId="31" builtinId="33" customBuiltin="1"/>
    <cellStyle name="Akzent3" xfId="35" builtinId="37" customBuiltin="1"/>
    <cellStyle name="Akzent4" xfId="39" builtinId="41" customBuiltin="1"/>
    <cellStyle name="Akzent5" xfId="4" builtinId="45" customBuiltin="1"/>
    <cellStyle name="Akzent6" xfId="46" builtinId="49" customBuiltin="1"/>
    <cellStyle name="Ausgabe" xfId="21" builtinId="21" customBuiltin="1"/>
    <cellStyle name="Berechnung" xfId="22" builtinId="22" customBuiltin="1"/>
    <cellStyle name="Dezimal [0]" xfId="7" builtinId="6" customBuiltin="1"/>
    <cellStyle name="Eingabe" xfId="20" builtinId="20" customBuiltin="1"/>
    <cellStyle name="Einstellungseintrag" xfId="14" xr:uid="{00000000-0005-0000-0000-00000F000000}"/>
    <cellStyle name="Ergebnis" xfId="28" builtinId="25" customBuiltin="1"/>
    <cellStyle name="Erklärender Text" xfId="27" builtinId="53" customBuiltin="1"/>
    <cellStyle name="Gebändert" xfId="13" xr:uid="{00000000-0005-0000-0000-000003000000}"/>
    <cellStyle name="Gut" xfId="17" builtinId="26" customBuiltin="1"/>
    <cellStyle name="Komma" xfId="6" builtinId="3" customBuiltin="1"/>
    <cellStyle name="Neutral" xfId="19" builtinId="28" customBuiltin="1"/>
    <cellStyle name="Notiz" xfId="26" builtinId="10" customBuiltin="1"/>
    <cellStyle name="Prozent" xfId="10" builtinId="5" customBuiltin="1"/>
    <cellStyle name="Schlecht" xfId="18" builtinId="27" customBuiltin="1"/>
    <cellStyle name="Standard" xfId="0" builtinId="0" customBuiltin="1"/>
    <cellStyle name="Tag" xfId="12" xr:uid="{00000000-0005-0000-0000-000008000000}"/>
    <cellStyle name="Überschrift" xfId="5" builtinId="15" customBuiltin="1"/>
    <cellStyle name="Überschrift 1" xfId="2" builtinId="16" customBuiltin="1"/>
    <cellStyle name="Überschrift 2" xfId="15" builtinId="17" customBuiltin="1"/>
    <cellStyle name="Überschrift 3" xfId="16" builtinId="18" customBuiltin="1"/>
    <cellStyle name="Überschrift 4" xfId="11" builtinId="19" customBuiltin="1"/>
    <cellStyle name="Verknüpfte Zelle" xfId="23" builtinId="24" customBuiltin="1"/>
    <cellStyle name="Währung" xfId="8" builtinId="4" customBuiltin="1"/>
    <cellStyle name="Währung [0]" xfId="9" builtinId="7" customBuiltin="1"/>
    <cellStyle name="Warnender Text" xfId="25" builtinId="11" customBuiltin="1"/>
    <cellStyle name="Zelle überprüfen" xfId="24" builtinId="23"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3" name="Bild 2" descr="Fotocollage von Word: Winter" title="Kopfzeile Winter">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3924300" y="114300"/>
          <a:ext cx="5067300" cy="114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377264</xdr:colOff>
      <xdr:row>1</xdr:row>
      <xdr:rowOff>0</xdr:rowOff>
    </xdr:from>
    <xdr:to>
      <xdr:col>8</xdr:col>
      <xdr:colOff>3735</xdr:colOff>
      <xdr:row>1</xdr:row>
      <xdr:rowOff>1143000</xdr:rowOff>
    </xdr:to>
    <xdr:pic>
      <xdr:nvPicPr>
        <xdr:cNvPr id="4" name="Bild 3" descr="Kopfzeile Herbst&#10;&#10;Fotocollage von Word: Herbst">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rcRect/>
        <a:stretch/>
      </xdr:blipFill>
      <xdr:spPr>
        <a:xfrm>
          <a:off x="4301564" y="114300"/>
          <a:ext cx="4693771"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377264</xdr:colOff>
      <xdr:row>1</xdr:row>
      <xdr:rowOff>0</xdr:rowOff>
    </xdr:from>
    <xdr:to>
      <xdr:col>8</xdr:col>
      <xdr:colOff>3735</xdr:colOff>
      <xdr:row>1</xdr:row>
      <xdr:rowOff>1143000</xdr:rowOff>
    </xdr:to>
    <xdr:pic>
      <xdr:nvPicPr>
        <xdr:cNvPr id="4" name="Bild 3" descr="Kopfzeile Herbst&#10;&#10;Fotocollage von Word: Herbst">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rcRect/>
        <a:stretch/>
      </xdr:blipFill>
      <xdr:spPr>
        <a:xfrm>
          <a:off x="4301564" y="114300"/>
          <a:ext cx="4693771"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3" name="Bild 2" descr="Fotocollage von Word: Winter" title="Kopfzeile Winter">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3924300" y="114300"/>
          <a:ext cx="5067300"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3" name="Bild 2" descr="Fotocollage von Word: Winter" title="Kopfzeile Winter">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3924300" y="114300"/>
          <a:ext cx="5067300"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628397</xdr:colOff>
      <xdr:row>1</xdr:row>
      <xdr:rowOff>0</xdr:rowOff>
    </xdr:from>
    <xdr:to>
      <xdr:col>8</xdr:col>
      <xdr:colOff>252</xdr:colOff>
      <xdr:row>1</xdr:row>
      <xdr:rowOff>1143000</xdr:rowOff>
    </xdr:to>
    <xdr:pic>
      <xdr:nvPicPr>
        <xdr:cNvPr id="2" name="Bild 1" descr="Kopfzeile Frühling&#10;&#10;Fotocollage von Word: Frühli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4552697" y="114300"/>
          <a:ext cx="4439155"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628397</xdr:colOff>
      <xdr:row>1</xdr:row>
      <xdr:rowOff>0</xdr:rowOff>
    </xdr:from>
    <xdr:to>
      <xdr:col>8</xdr:col>
      <xdr:colOff>252</xdr:colOff>
      <xdr:row>1</xdr:row>
      <xdr:rowOff>1143000</xdr:rowOff>
    </xdr:to>
    <xdr:pic>
      <xdr:nvPicPr>
        <xdr:cNvPr id="4" name="Bild 3" descr="Kopfzeile Frühling&#10;&#10;Fotocollage von Word: Frühlin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rcRect/>
        <a:stretch/>
      </xdr:blipFill>
      <xdr:spPr>
        <a:xfrm>
          <a:off x="4552697" y="114300"/>
          <a:ext cx="4439155"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628397</xdr:colOff>
      <xdr:row>1</xdr:row>
      <xdr:rowOff>0</xdr:rowOff>
    </xdr:from>
    <xdr:to>
      <xdr:col>8</xdr:col>
      <xdr:colOff>252</xdr:colOff>
      <xdr:row>1</xdr:row>
      <xdr:rowOff>1143000</xdr:rowOff>
    </xdr:to>
    <xdr:pic>
      <xdr:nvPicPr>
        <xdr:cNvPr id="4" name="Bild 3" descr="Kopfzeile Frühling&#10;&#10;Fotocollage von Word: Frühling">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rcRect/>
        <a:stretch/>
      </xdr:blipFill>
      <xdr:spPr>
        <a:xfrm>
          <a:off x="4552697" y="114300"/>
          <a:ext cx="4439155"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439050</xdr:colOff>
      <xdr:row>1</xdr:row>
      <xdr:rowOff>0</xdr:rowOff>
    </xdr:from>
    <xdr:to>
      <xdr:col>7</xdr:col>
      <xdr:colOff>1265924</xdr:colOff>
      <xdr:row>1</xdr:row>
      <xdr:rowOff>1143000</xdr:rowOff>
    </xdr:to>
    <xdr:pic>
      <xdr:nvPicPr>
        <xdr:cNvPr id="3" name="Bild 2" descr="Kopfzeile Sommer&#10;&#10;Fotocollage von Word: Somm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a:stretch/>
      </xdr:blipFill>
      <xdr:spPr>
        <a:xfrm>
          <a:off x="4363350" y="114300"/>
          <a:ext cx="4627349"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439050</xdr:colOff>
      <xdr:row>1</xdr:row>
      <xdr:rowOff>0</xdr:rowOff>
    </xdr:from>
    <xdr:to>
      <xdr:col>7</xdr:col>
      <xdr:colOff>1265924</xdr:colOff>
      <xdr:row>1</xdr:row>
      <xdr:rowOff>1143000</xdr:rowOff>
    </xdr:to>
    <xdr:pic>
      <xdr:nvPicPr>
        <xdr:cNvPr id="4" name="Bild 3" descr="Kopfzeile Sommer&#10;&#10;Fotocollage von Word: Sommer">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rcRect/>
        <a:stretch/>
      </xdr:blipFill>
      <xdr:spPr>
        <a:xfrm>
          <a:off x="4363350" y="114300"/>
          <a:ext cx="4627349"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439050</xdr:colOff>
      <xdr:row>1</xdr:row>
      <xdr:rowOff>0</xdr:rowOff>
    </xdr:from>
    <xdr:to>
      <xdr:col>7</xdr:col>
      <xdr:colOff>1265924</xdr:colOff>
      <xdr:row>1</xdr:row>
      <xdr:rowOff>1143000</xdr:rowOff>
    </xdr:to>
    <xdr:pic>
      <xdr:nvPicPr>
        <xdr:cNvPr id="4" name="Bild 3" descr="Kopfzeile Sommer&#10;&#10;Fotocollage von Word: Sommer">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rcRect/>
        <a:stretch/>
      </xdr:blipFill>
      <xdr:spPr>
        <a:xfrm>
          <a:off x="4363350" y="114300"/>
          <a:ext cx="4627349"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377264</xdr:colOff>
      <xdr:row>1</xdr:row>
      <xdr:rowOff>0</xdr:rowOff>
    </xdr:from>
    <xdr:to>
      <xdr:col>8</xdr:col>
      <xdr:colOff>3735</xdr:colOff>
      <xdr:row>1</xdr:row>
      <xdr:rowOff>1143000</xdr:rowOff>
    </xdr:to>
    <xdr:pic>
      <xdr:nvPicPr>
        <xdr:cNvPr id="3" name="Bild 2" descr="Kopfzeile Herbst&#10;&#10;Fotocollage von Word: Herbst">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rcRect/>
        <a:stretch/>
      </xdr:blipFill>
      <xdr:spPr>
        <a:xfrm>
          <a:off x="4301564" y="114300"/>
          <a:ext cx="4693771" cy="1143000"/>
        </a:xfrm>
        <a:prstGeom prst="rect">
          <a:avLst/>
        </a:prstGeom>
      </xdr:spPr>
    </xdr:pic>
    <xdr:clientData/>
  </xdr:twoCellAnchor>
  <xdr:twoCellAnchor editAs="oneCell">
    <xdr:from>
      <xdr:col>5</xdr:col>
      <xdr:colOff>209550</xdr:colOff>
      <xdr:row>10</xdr:row>
      <xdr:rowOff>180975</xdr:rowOff>
    </xdr:from>
    <xdr:to>
      <xdr:col>5</xdr:col>
      <xdr:colOff>885825</xdr:colOff>
      <xdr:row>10</xdr:row>
      <xdr:rowOff>514350</xdr:rowOff>
    </xdr:to>
    <xdr:pic>
      <xdr:nvPicPr>
        <xdr:cNvPr id="2" name="Grafik 1">
          <a:extLst>
            <a:ext uri="{FF2B5EF4-FFF2-40B4-BE49-F238E27FC236}">
              <a16:creationId xmlns:a16="http://schemas.microsoft.com/office/drawing/2014/main" id="{1FD60868-3178-E234-FFAE-9303CD0BA6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5153025"/>
          <a:ext cx="67627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pageSetUpPr autoPageBreaks="0" fitToPage="1"/>
  </sheetPr>
  <dimension ref="B1:L15"/>
  <sheetViews>
    <sheetView showGridLines="0" tabSelected="1" topLeftCell="A7" zoomScaleNormal="100" workbookViewId="0">
      <selection activeCell="D15" sqref="D15:H15"/>
    </sheetView>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2" width="16.125" style="1" customWidth="1"/>
    <col min="13" max="13" width="1.625" style="1" customWidth="1"/>
    <col min="14" max="16384" width="8.75" style="1"/>
  </cols>
  <sheetData>
    <row r="1" spans="2:12" ht="9" customHeight="1" x14ac:dyDescent="0.3">
      <c r="I1" s="1" t="s">
        <v>1</v>
      </c>
    </row>
    <row r="2" spans="2:12" ht="96" customHeight="1" x14ac:dyDescent="0.3">
      <c r="B2" s="53" t="str">
        <f>"Januar "&amp;KalenderJahr</f>
        <v>Januar 2024</v>
      </c>
      <c r="C2" s="53"/>
      <c r="D2" s="53"/>
      <c r="E2" s="2"/>
      <c r="F2" s="2"/>
      <c r="G2" s="2"/>
      <c r="H2" s="3"/>
    </row>
    <row r="3" spans="2:12" s="8" customFormat="1" ht="24" customHeight="1" x14ac:dyDescent="0.3">
      <c r="B3" s="5" t="str">
        <f>Wochenanfang</f>
        <v>Montag</v>
      </c>
      <c r="C3" s="6" t="str">
        <f t="shared" ref="C3:H3" si="0">TEXT(C4,"TTTT")</f>
        <v>Dienstag</v>
      </c>
      <c r="D3" s="6" t="str">
        <f t="shared" si="0"/>
        <v>Mittwoch</v>
      </c>
      <c r="E3" s="6" t="str">
        <f t="shared" si="0"/>
        <v>Donnerstag</v>
      </c>
      <c r="F3" s="6" t="str">
        <f t="shared" si="0"/>
        <v>Freitag</v>
      </c>
      <c r="G3" s="6" t="str">
        <f t="shared" si="0"/>
        <v>Samstag</v>
      </c>
      <c r="H3" s="7" t="str">
        <f t="shared" si="0"/>
        <v>Sonntag</v>
      </c>
      <c r="K3" s="58" t="s">
        <v>2</v>
      </c>
      <c r="L3" s="58"/>
    </row>
    <row r="4" spans="2:12" s="4" customFormat="1" ht="24" customHeight="1" x14ac:dyDescent="0.3">
      <c r="B4" s="29">
        <f t="array" ref="B4:H4">TageUndWochen+DATE(KalenderJahr,1,1)-WEEKDAY(DATE(KalenderJahr,1,1),(Wochenanfang="Montag")+1)+1</f>
        <v>45292</v>
      </c>
      <c r="C4" s="29">
        <v>45293</v>
      </c>
      <c r="D4" s="29">
        <v>45294</v>
      </c>
      <c r="E4" s="29">
        <v>45295</v>
      </c>
      <c r="F4" s="29">
        <v>45296</v>
      </c>
      <c r="G4" s="29">
        <v>45297</v>
      </c>
      <c r="H4" s="30">
        <v>45298</v>
      </c>
      <c r="K4" s="12" t="s">
        <v>3</v>
      </c>
      <c r="L4" s="12" t="s">
        <v>4</v>
      </c>
    </row>
    <row r="5" spans="2:12" s="10" customFormat="1" ht="56.1" customHeight="1" x14ac:dyDescent="0.3">
      <c r="B5" s="9"/>
      <c r="C5" s="9"/>
      <c r="D5" s="9"/>
      <c r="E5" s="9"/>
      <c r="F5" s="9"/>
      <c r="G5" s="9"/>
      <c r="H5" s="9"/>
      <c r="K5" s="13">
        <v>2024</v>
      </c>
      <c r="L5" s="13" t="s">
        <v>5</v>
      </c>
    </row>
    <row r="6" spans="2:12" s="4" customFormat="1" ht="24" customHeight="1" x14ac:dyDescent="0.3">
      <c r="B6" s="31">
        <f t="array" ref="B6:H6">TageUndWochen+DATE(KalenderJahr,1,1)-WEEKDAY(DATE(KalenderJahr,1,1),(Wochenanfang="Montag")+1)+8</f>
        <v>45299</v>
      </c>
      <c r="C6" s="31">
        <v>45300</v>
      </c>
      <c r="D6" s="31">
        <v>45301</v>
      </c>
      <c r="E6" s="31">
        <v>45302</v>
      </c>
      <c r="F6" s="31">
        <v>45303</v>
      </c>
      <c r="G6" s="31">
        <v>45304</v>
      </c>
      <c r="H6" s="31">
        <v>45305</v>
      </c>
    </row>
    <row r="7" spans="2:12" s="10" customFormat="1" ht="56.1" customHeight="1" x14ac:dyDescent="0.3">
      <c r="B7" s="11"/>
      <c r="C7" s="11"/>
      <c r="D7" s="11"/>
      <c r="E7" s="11"/>
      <c r="F7" s="11"/>
      <c r="G7" s="11"/>
      <c r="H7" s="11"/>
    </row>
    <row r="8" spans="2:12" s="4" customFormat="1" ht="24" customHeight="1" x14ac:dyDescent="0.3">
      <c r="B8" s="32">
        <f t="array" ref="B8:H8">TageUndWochen+DATE(KalenderJahr,1,1)-WEEKDAY(DATE(KalenderJahr,1,1),(Wochenanfang="Montag")+1)+15</f>
        <v>45306</v>
      </c>
      <c r="C8" s="32">
        <v>45307</v>
      </c>
      <c r="D8" s="32">
        <v>45308</v>
      </c>
      <c r="E8" s="32">
        <v>45309</v>
      </c>
      <c r="F8" s="32">
        <v>45310</v>
      </c>
      <c r="G8" s="32">
        <v>45311</v>
      </c>
      <c r="H8" s="32">
        <v>45312</v>
      </c>
    </row>
    <row r="9" spans="2:12" s="10" customFormat="1" ht="56.1" customHeight="1" x14ac:dyDescent="0.3">
      <c r="B9" s="59" t="s">
        <v>6</v>
      </c>
      <c r="C9" s="60"/>
      <c r="D9" s="60"/>
      <c r="E9" s="60"/>
      <c r="F9" s="60"/>
      <c r="G9" s="60"/>
      <c r="H9" s="61"/>
    </row>
    <row r="10" spans="2:12" s="4" customFormat="1" ht="24" customHeight="1" x14ac:dyDescent="0.3">
      <c r="B10" s="31">
        <f t="array" ref="B10:H10">TageUndWochen+DATE(KalenderJahr,1,1)-WEEKDAY(DATE(KalenderJahr,1,1),(Wochenanfang="Montag")+1)+22</f>
        <v>45313</v>
      </c>
      <c r="C10" s="31">
        <v>45314</v>
      </c>
      <c r="D10" s="31">
        <v>45315</v>
      </c>
      <c r="E10" s="31">
        <v>45316</v>
      </c>
      <c r="F10" s="31">
        <v>45317</v>
      </c>
      <c r="G10" s="31">
        <v>45318</v>
      </c>
      <c r="H10" s="31">
        <v>45319</v>
      </c>
    </row>
    <row r="11" spans="2:12" s="10" customFormat="1" ht="56.1" customHeight="1" x14ac:dyDescent="0.3">
      <c r="B11" s="11"/>
      <c r="C11" s="11"/>
      <c r="D11" s="11"/>
      <c r="E11" s="11"/>
      <c r="F11" s="11"/>
      <c r="G11" s="11"/>
      <c r="H11" s="11"/>
    </row>
    <row r="12" spans="2:12" s="4" customFormat="1" ht="24" customHeight="1" x14ac:dyDescent="0.3">
      <c r="B12" s="32">
        <f t="array" ref="B12:H12">TageUndWochen+DATE(KalenderJahr,1,1)-WEEKDAY(DATE(KalenderJahr,1,1),(Wochenanfang="Montag")+1)+29</f>
        <v>45320</v>
      </c>
      <c r="C12" s="32">
        <v>45321</v>
      </c>
      <c r="D12" s="32">
        <v>45322</v>
      </c>
      <c r="E12" s="32">
        <v>45323</v>
      </c>
      <c r="F12" s="32">
        <v>45324</v>
      </c>
      <c r="G12" s="32">
        <v>45325</v>
      </c>
      <c r="H12" s="32">
        <v>45326</v>
      </c>
    </row>
    <row r="13" spans="2:12" s="10" customFormat="1" ht="56.1" customHeight="1" x14ac:dyDescent="0.3">
      <c r="B13" s="9"/>
      <c r="C13" s="9"/>
      <c r="D13" s="9"/>
      <c r="E13" s="9"/>
      <c r="F13" s="9"/>
      <c r="G13" s="9"/>
      <c r="H13" s="9"/>
    </row>
    <row r="14" spans="2:12" s="4" customFormat="1" ht="24" customHeight="1" x14ac:dyDescent="0.3">
      <c r="B14" s="31">
        <f t="array" ref="B14:C14">TageUndWochen+DATE(KalenderJahr,1,1)-WEEKDAY(DATE(KalenderJahr,1,1),(Wochenanfang="Montag")+1)+36</f>
        <v>45327</v>
      </c>
      <c r="C14" s="31">
        <v>45328</v>
      </c>
      <c r="D14" s="54" t="s">
        <v>0</v>
      </c>
      <c r="E14" s="54"/>
      <c r="F14" s="54"/>
      <c r="G14" s="54"/>
      <c r="H14" s="55"/>
    </row>
    <row r="15" spans="2:12" s="10" customFormat="1" ht="56.1" customHeight="1" x14ac:dyDescent="0.3">
      <c r="B15" s="11"/>
      <c r="C15" s="11"/>
      <c r="D15" s="56" t="s">
        <v>25</v>
      </c>
      <c r="E15" s="56"/>
      <c r="F15" s="56"/>
      <c r="G15" s="56"/>
      <c r="H15" s="57"/>
    </row>
  </sheetData>
  <mergeCells count="5">
    <mergeCell ref="B2:D2"/>
    <mergeCell ref="D14:H14"/>
    <mergeCell ref="D15:H15"/>
    <mergeCell ref="K3:L3"/>
    <mergeCell ref="B9:H9"/>
  </mergeCells>
  <phoneticPr fontId="2" type="noConversion"/>
  <conditionalFormatting sqref="B4:G4">
    <cfRule type="expression" dxfId="23" priority="23">
      <formula>DAY(B4)&gt;8</formula>
    </cfRule>
  </conditionalFormatting>
  <conditionalFormatting sqref="B12:H12 B14:C14">
    <cfRule type="expression" dxfId="22" priority="24">
      <formula>AND(DAY(B12)&gt;=1,DAY(B12)&lt;=15)</formula>
    </cfRule>
  </conditionalFormatting>
  <dataValidations count="13">
    <dataValidation type="list" errorStyle="warning" allowBlank="1" showInputMessage="1" showErrorMessage="1" error="Wählen Sie einen Tag in der Liste aus. Wählen Sie ABBRECHEN aus, und drücken Sie dann ALT+NACH-UNTEN-TASTE, um einen Tag in der Dropdownliste auszuwählen" prompt="Wählen Sie den ersten Tag der Woche in dieser Zelle aus. Drücken Sie ALT+NACH-UNTEN, um die Dropdownliste zu öffnen, drücken Sie die NACH-UNTEN- und dann die EINGABETASTE, um die Auswahl zu treffen." sqref="L5" xr:uid="{00000000-0002-0000-0000-000000000000}">
      <formula1>"Sonntag, Montag"</formula1>
    </dataValidation>
    <dataValidation allowBlank="1" showInputMessage="1" showErrorMessage="1" prompt="Erstellen Sie in dieser Arbeitsmappe einen benutzerdefinierten Monatskalender. Passen Sie das Jahr und den ersten Tag der Woche für alle Monate auf diesem Januar-Arbeitsblatt an. Jeder Monat befindet sich auf einem separaten Arbeitsblatt." sqref="A1" xr:uid="{00000000-0002-0000-0000-000001000000}"/>
    <dataValidation allowBlank="1" showInputMessage="1" showErrorMessage="1" prompt="Geben Sie das Jahr in der Zelle unten ein." sqref="K4" xr:uid="{00000000-0002-0000-0000-000002000000}"/>
    <dataValidation allowBlank="1" showInputMessage="1" showErrorMessage="1" prompt="Wählen Sie den ersten Tag der Woche in der Zelle unten aus." sqref="L4" xr:uid="{00000000-0002-0000-0000-000003000000}"/>
    <dataValidation allowBlank="1" showInputMessage="1" showErrorMessage="1" prompt="Geben Sie in dieser Zelle das Jahr ein" sqref="K5" xr:uid="{00000000-0002-0000-0000-000004000000}"/>
    <dataValidation allowBlank="1" showInputMessage="1" showErrorMessage="1" prompt="Diese Zeile enthält die Namen der Wochentage für den Kalender. Diese Zelle enthält den Anfangstag der Woche. Um den Anfangstag der Woche zu ändern, geben Sie in Zelle L5 in diesem Arbeitsblatt einen neuen Wochentag ein." sqref="B3" xr:uid="{00000000-0002-0000-0000-000005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000-000006000000}"/>
    <dataValidation allowBlank="1" showInputMessage="1" showErrorMessage="1" prompt="Das Jahr in dieser Zelle wird automatisch auf der Grundlage des in Zelle K5 eingegebenen Jahrs aktualisiert. Der Kalender unten weist Datumswerte für den Vor- und den Folgemonat in hellerer Schriftfarbe auf." sqref="B2:D2" xr:uid="{00000000-0002-0000-0000-000007000000}"/>
    <dataValidation allowBlank="1" showInputMessage="1" showErrorMessage="1" prompt="Automatisch ermittelter Wochentag" sqref="C3:H3" xr:uid="{00000000-0002-0000-0000-000008000000}"/>
    <dataValidation allowBlank="1" showInputMessage="1" showErrorMessage="1" prompt="Diese Zeile und die Zeilen 7, 9, 11, 13 und 15 sind Zellen zur Eingabe der Tagesnotizen, die sich auf den Kalendertag in der Zelle darüber beziehen." sqref="B5" xr:uid="{00000000-0002-0000-0000-000009000000}"/>
    <dataValidation allowBlank="1" showInputMessage="1" prompt="Geben Sie in dieser Zelle Monatsnotizen ein" sqref="D15:H15" xr:uid="{00000000-0002-0000-0000-00000A000000}"/>
    <dataValidation allowBlank="1" showInputMessage="1" prompt="Geben Sie Monatsnotizen in der Zelle unten ein" sqref="D14:H14" xr:uid="{00000000-0002-0000-0000-00000B000000}"/>
    <dataValidation allowBlank="1" showInputMessage="1" showErrorMessage="1" prompt="Geben Sie das Jahr ein und wählen Sie den ersten Tag des Kalenders in den Zellen unten aus. Diese Zellen mit Kalendereinstellungen werden nicht gedruckt." sqref="K3" xr:uid="{00000000-0002-0000-0000-00000C000000}"/>
  </dataValidations>
  <printOptions horizontalCentered="1"/>
  <pageMargins left="0.25" right="0.25" top="0.5" bottom="0.5" header="0.3" footer="0.3"/>
  <pageSetup paperSize="9" orientation="landscape" r:id="rId1"/>
  <headerFooter differentFirst="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B1:I15"/>
  <sheetViews>
    <sheetView showGridLines="0" topLeftCell="A7" workbookViewId="0">
      <selection activeCell="D15" sqref="D15:H15"/>
    </sheetView>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76" t="str">
        <f>"Oktober "&amp;KalenderJahr</f>
        <v>Oktober 2024</v>
      </c>
      <c r="C2" s="76"/>
      <c r="D2" s="76"/>
      <c r="E2" s="2"/>
      <c r="F2" s="2"/>
      <c r="G2" s="2"/>
      <c r="H2" s="3"/>
    </row>
    <row r="3" spans="2:9" s="8" customFormat="1" ht="24" customHeight="1" x14ac:dyDescent="0.3">
      <c r="B3" s="14" t="str">
        <f>Wochenanfang</f>
        <v>Montag</v>
      </c>
      <c r="C3" s="15" t="str">
        <f t="shared" ref="C3:H3" si="0">TEXT(C4,"TTTT")</f>
        <v>Dienstag</v>
      </c>
      <c r="D3" s="15" t="str">
        <f t="shared" si="0"/>
        <v>Mittwoch</v>
      </c>
      <c r="E3" s="15" t="str">
        <f t="shared" si="0"/>
        <v>Donnerstag</v>
      </c>
      <c r="F3" s="15" t="str">
        <f t="shared" si="0"/>
        <v>Freitag</v>
      </c>
      <c r="G3" s="15" t="str">
        <f t="shared" si="0"/>
        <v>Samstag</v>
      </c>
      <c r="H3" s="16" t="str">
        <f t="shared" si="0"/>
        <v>Sonntag</v>
      </c>
    </row>
    <row r="4" spans="2:9" s="4" customFormat="1" ht="24" customHeight="1" x14ac:dyDescent="0.3">
      <c r="B4" s="33">
        <f t="array" ref="B4:H4">TageUndWochen+DATE(KalenderJahr,10,1)-WEEKDAY(DATE(KalenderJahr,10,1),(Wochenanfang="Montag")+1)+1</f>
        <v>45565</v>
      </c>
      <c r="C4" s="33">
        <v>45566</v>
      </c>
      <c r="D4" s="33">
        <v>45567</v>
      </c>
      <c r="E4" s="33">
        <v>45568</v>
      </c>
      <c r="F4" s="33">
        <v>45569</v>
      </c>
      <c r="G4" s="33">
        <v>45570</v>
      </c>
      <c r="H4" s="33">
        <v>45571</v>
      </c>
    </row>
    <row r="5" spans="2:9" s="10" customFormat="1" ht="56.1" customHeight="1" x14ac:dyDescent="0.3">
      <c r="B5" s="28"/>
      <c r="C5" s="28"/>
      <c r="D5" s="28"/>
      <c r="E5" s="28"/>
      <c r="F5" s="28"/>
      <c r="G5" s="28"/>
      <c r="H5" s="28"/>
    </row>
    <row r="6" spans="2:9" s="4" customFormat="1" ht="24" customHeight="1" x14ac:dyDescent="0.3">
      <c r="B6" s="34">
        <f t="array" ref="B6:H6">TageUndWochen+DATE(KalenderJahr,10,1)-WEEKDAY(DATE(KalenderJahr,10,1),(Wochenanfang="Montag")+1)+8</f>
        <v>45572</v>
      </c>
      <c r="C6" s="34">
        <v>45573</v>
      </c>
      <c r="D6" s="34">
        <v>45574</v>
      </c>
      <c r="E6" s="34">
        <v>45575</v>
      </c>
      <c r="F6" s="34">
        <v>45576</v>
      </c>
      <c r="G6" s="34">
        <v>45577</v>
      </c>
      <c r="H6" s="34">
        <v>45578</v>
      </c>
    </row>
    <row r="7" spans="2:9" s="10" customFormat="1" ht="56.1" customHeight="1" x14ac:dyDescent="0.3">
      <c r="B7" s="27"/>
      <c r="C7" s="27"/>
      <c r="D7" s="44" t="s">
        <v>7</v>
      </c>
      <c r="E7" s="27"/>
      <c r="F7" s="27"/>
      <c r="G7" s="27"/>
      <c r="H7" s="27"/>
    </row>
    <row r="8" spans="2:9" s="4" customFormat="1" ht="24" customHeight="1" x14ac:dyDescent="0.3">
      <c r="B8" s="35">
        <f t="array" ref="B8:H8">TageUndWochen+DATE(KalenderJahr,10,1)-WEEKDAY(DATE(KalenderJahr,10,1),(Wochenanfang="Montag")+1)+15</f>
        <v>45579</v>
      </c>
      <c r="C8" s="35">
        <v>45580</v>
      </c>
      <c r="D8" s="35">
        <v>45581</v>
      </c>
      <c r="E8" s="35">
        <v>45582</v>
      </c>
      <c r="F8" s="35">
        <v>45583</v>
      </c>
      <c r="G8" s="35">
        <v>45584</v>
      </c>
      <c r="H8" s="35">
        <v>45585</v>
      </c>
    </row>
    <row r="9" spans="2:9" s="10" customFormat="1" ht="56.1" customHeight="1" x14ac:dyDescent="0.3">
      <c r="B9" s="28"/>
      <c r="C9" s="28"/>
      <c r="D9" s="28"/>
      <c r="E9" s="28"/>
      <c r="F9" s="28"/>
      <c r="G9" s="28"/>
      <c r="H9" s="28"/>
    </row>
    <row r="10" spans="2:9" s="4" customFormat="1" ht="24" customHeight="1" x14ac:dyDescent="0.3">
      <c r="B10" s="34">
        <f t="array" ref="B10:H10">TageUndWochen+DATE(KalenderJahr,10,1)-WEEKDAY(DATE(KalenderJahr,10,1),(Wochenanfang="Montag")+1)+22</f>
        <v>45586</v>
      </c>
      <c r="C10" s="34">
        <v>45587</v>
      </c>
      <c r="D10" s="34">
        <v>45588</v>
      </c>
      <c r="E10" s="34">
        <v>45589</v>
      </c>
      <c r="F10" s="34">
        <v>45590</v>
      </c>
      <c r="G10" s="34">
        <v>45591</v>
      </c>
      <c r="H10" s="34">
        <v>45592</v>
      </c>
    </row>
    <row r="11" spans="2:9" s="10" customFormat="1" ht="56.1" customHeight="1" x14ac:dyDescent="0.3">
      <c r="B11" s="27"/>
      <c r="C11" s="27"/>
      <c r="D11" s="51"/>
      <c r="E11" s="27"/>
      <c r="F11" s="27"/>
      <c r="G11" s="27"/>
      <c r="H11" s="27"/>
    </row>
    <row r="12" spans="2:9" s="4" customFormat="1" ht="24" customHeight="1" x14ac:dyDescent="0.3">
      <c r="B12" s="35">
        <f t="array" ref="B12:H12">TageUndWochen+DATE(KalenderJahr,10,1)-WEEKDAY(DATE(KalenderJahr,10,1),(Wochenanfang="Montag")+1)+29</f>
        <v>45593</v>
      </c>
      <c r="C12" s="35">
        <v>45594</v>
      </c>
      <c r="D12" s="35">
        <v>45595</v>
      </c>
      <c r="E12" s="35">
        <v>45596</v>
      </c>
      <c r="F12" s="35">
        <v>45597</v>
      </c>
      <c r="G12" s="35">
        <v>45598</v>
      </c>
      <c r="H12" s="35">
        <v>45599</v>
      </c>
    </row>
    <row r="13" spans="2:9" s="10" customFormat="1" ht="56.1" customHeight="1" x14ac:dyDescent="0.3">
      <c r="B13" s="28"/>
      <c r="C13" s="28"/>
      <c r="D13" s="28"/>
      <c r="E13" s="28"/>
      <c r="F13" s="28"/>
      <c r="G13" s="28"/>
      <c r="H13" s="28"/>
    </row>
    <row r="14" spans="2:9" s="4" customFormat="1" ht="24" customHeight="1" x14ac:dyDescent="0.3">
      <c r="B14" s="34">
        <f t="array" ref="B14:C14">TageUndWochen+DATE(KalenderJahr,10,1)-WEEKDAY(DATE(KalenderJahr,10,1),(Wochenanfang="Montag")+1)+36</f>
        <v>45600</v>
      </c>
      <c r="C14" s="34">
        <v>45601</v>
      </c>
      <c r="D14" s="77" t="s">
        <v>0</v>
      </c>
      <c r="E14" s="77"/>
      <c r="F14" s="77"/>
      <c r="G14" s="77"/>
      <c r="H14" s="78"/>
    </row>
    <row r="15" spans="2:9" s="10" customFormat="1" ht="56.1" customHeight="1" x14ac:dyDescent="0.3">
      <c r="B15" s="27"/>
      <c r="C15" s="27"/>
      <c r="D15" s="79" t="s">
        <v>22</v>
      </c>
      <c r="E15" s="79"/>
      <c r="F15" s="79"/>
      <c r="G15" s="79"/>
      <c r="H15" s="80"/>
    </row>
  </sheetData>
  <mergeCells count="3">
    <mergeCell ref="B2:D2"/>
    <mergeCell ref="D14:H14"/>
    <mergeCell ref="D15:H15"/>
  </mergeCells>
  <phoneticPr fontId="33"/>
  <conditionalFormatting sqref="B4:G4">
    <cfRule type="expression" dxfId="5" priority="1">
      <formula>DAY(B4)&gt;8</formula>
    </cfRule>
  </conditionalFormatting>
  <conditionalFormatting sqref="B12:H12 B14:C14">
    <cfRule type="expression" dxfId="4" priority="2">
      <formula>AND(DAY(B12)&gt;=1,DAY(B12)&lt;=15)</formula>
    </cfRule>
  </conditionalFormatting>
  <dataValidations count="8">
    <dataValidation allowBlank="1" showInputMessage="1" showErrorMessage="1" prompt="Automatisch ermittelter Wochentag" sqref="C3:H3" xr:uid="{00000000-0002-0000-0900-000000000000}"/>
    <dataValidation allowBlank="1" showInputMessage="1" showErrorMessage="1" prompt="Monatskalender Oktober" sqref="A1" xr:uid="{00000000-0002-0000-0900-000001000000}"/>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xr:uid="{00000000-0002-0000-0900-000002000000}"/>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xr:uid="{00000000-0002-0000-0900-000003000000}"/>
    <dataValidation allowBlank="1" showInputMessage="1" prompt="Geben Sie Monatsnotizen in der Zelle unten ein" sqref="D14:H14" xr:uid="{00000000-0002-0000-0900-000004000000}"/>
    <dataValidation allowBlank="1" showInputMessage="1" prompt="Geben Sie in dieser Zelle Monatsnotizen ein" sqref="D15:H15" xr:uid="{00000000-0002-0000-0900-000005000000}"/>
    <dataValidation allowBlank="1" showInputMessage="1" showErrorMessage="1" prompt="Diese Zeile und die Zeilen 7, 9, 11, 13 und 15 sind Zellen zur Eingabe der Tagesnotizen, die sich auf den Kalendertag in der Zelle darüber beziehen." sqref="B5" xr:uid="{00000000-0002-0000-0900-000006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900-000007000000}"/>
  </dataValidations>
  <printOptions horizontalCentered="1"/>
  <pageMargins left="0.25" right="0.25" top="0.5" bottom="0.5" header="0.3" footer="0.3"/>
  <pageSetup paperSize="9" scale="99"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pageSetUpPr fitToPage="1"/>
  </sheetPr>
  <dimension ref="B1:I15"/>
  <sheetViews>
    <sheetView showGridLines="0" topLeftCell="A7" workbookViewId="0">
      <selection activeCell="D15" sqref="D15:H15"/>
    </sheetView>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76" t="str">
        <f>"November "&amp;KalenderJahr</f>
        <v>November 2024</v>
      </c>
      <c r="C2" s="76"/>
      <c r="D2" s="76"/>
      <c r="E2" s="2"/>
      <c r="F2" s="2"/>
      <c r="G2" s="2"/>
      <c r="H2" s="3"/>
    </row>
    <row r="3" spans="2:9" s="8" customFormat="1" ht="24" customHeight="1" x14ac:dyDescent="0.3">
      <c r="B3" s="14" t="str">
        <f>Wochenanfang</f>
        <v>Montag</v>
      </c>
      <c r="C3" s="15" t="str">
        <f t="shared" ref="C3:H3" si="0">TEXT(C4,"TTTT")</f>
        <v>Dienstag</v>
      </c>
      <c r="D3" s="15" t="str">
        <f t="shared" si="0"/>
        <v>Mittwoch</v>
      </c>
      <c r="E3" s="15" t="str">
        <f t="shared" si="0"/>
        <v>Donnerstag</v>
      </c>
      <c r="F3" s="15" t="str">
        <f t="shared" si="0"/>
        <v>Freitag</v>
      </c>
      <c r="G3" s="15" t="str">
        <f t="shared" si="0"/>
        <v>Samstag</v>
      </c>
      <c r="H3" s="16" t="str">
        <f t="shared" si="0"/>
        <v>Sonntag</v>
      </c>
    </row>
    <row r="4" spans="2:9" s="4" customFormat="1" ht="24" customHeight="1" x14ac:dyDescent="0.3">
      <c r="B4" s="33">
        <f t="array" ref="B4:H4">TageUndWochen+DATE(KalenderJahr,11,1)-WEEKDAY(DATE(KalenderJahr,11,1),(Wochenanfang="Montag")+1)+1</f>
        <v>45593</v>
      </c>
      <c r="C4" s="33">
        <v>45594</v>
      </c>
      <c r="D4" s="33">
        <v>45595</v>
      </c>
      <c r="E4" s="33">
        <v>45596</v>
      </c>
      <c r="F4" s="33">
        <v>45597</v>
      </c>
      <c r="G4" s="33">
        <v>45598</v>
      </c>
      <c r="H4" s="33">
        <v>45599</v>
      </c>
    </row>
    <row r="5" spans="2:9" s="10" customFormat="1" ht="56.1" customHeight="1" x14ac:dyDescent="0.3">
      <c r="B5" s="28"/>
      <c r="C5" s="28"/>
      <c r="D5" s="28"/>
      <c r="E5" s="28"/>
      <c r="F5" s="28"/>
      <c r="G5" s="28"/>
      <c r="H5" s="28"/>
    </row>
    <row r="6" spans="2:9" s="4" customFormat="1" ht="24" customHeight="1" x14ac:dyDescent="0.3">
      <c r="B6" s="34">
        <f t="array" ref="B6:H6">TageUndWochen+DATE(KalenderJahr,11,1)-WEEKDAY(DATE(KalenderJahr,11,1),(Wochenanfang="Montag")+1)+8</f>
        <v>45600</v>
      </c>
      <c r="C6" s="34">
        <v>45601</v>
      </c>
      <c r="D6" s="34">
        <v>45602</v>
      </c>
      <c r="E6" s="34">
        <v>45603</v>
      </c>
      <c r="F6" s="34">
        <v>45604</v>
      </c>
      <c r="G6" s="34">
        <v>45605</v>
      </c>
      <c r="H6" s="34">
        <v>45606</v>
      </c>
    </row>
    <row r="7" spans="2:9" s="10" customFormat="1" ht="56.1" customHeight="1" x14ac:dyDescent="0.3">
      <c r="B7" s="27"/>
      <c r="C7" s="27"/>
      <c r="D7" s="44" t="s">
        <v>7</v>
      </c>
      <c r="E7" s="27"/>
      <c r="F7" s="27"/>
      <c r="G7" s="27"/>
      <c r="H7" s="27"/>
    </row>
    <row r="8" spans="2:9" s="4" customFormat="1" ht="24" customHeight="1" x14ac:dyDescent="0.3">
      <c r="B8" s="35">
        <f t="array" ref="B8:H8">TageUndWochen+DATE(KalenderJahr,11,1)-WEEKDAY(DATE(KalenderJahr,11,1),(Wochenanfang="Montag")+1)+15</f>
        <v>45607</v>
      </c>
      <c r="C8" s="35">
        <v>45608</v>
      </c>
      <c r="D8" s="35">
        <v>45609</v>
      </c>
      <c r="E8" s="35">
        <v>45610</v>
      </c>
      <c r="F8" s="35">
        <v>45611</v>
      </c>
      <c r="G8" s="35">
        <v>45612</v>
      </c>
      <c r="H8" s="35">
        <v>45613</v>
      </c>
    </row>
    <row r="9" spans="2:9" s="10" customFormat="1" ht="56.1" customHeight="1" x14ac:dyDescent="0.3">
      <c r="B9" s="28"/>
      <c r="C9" s="28"/>
      <c r="D9" s="28"/>
      <c r="E9" s="28"/>
      <c r="F9" s="28"/>
      <c r="G9" s="28"/>
      <c r="H9" s="28"/>
    </row>
    <row r="10" spans="2:9" s="4" customFormat="1" ht="24" customHeight="1" x14ac:dyDescent="0.3">
      <c r="B10" s="34">
        <f t="array" ref="B10:H10">TageUndWochen+DATE(KalenderJahr,11,1)-WEEKDAY(DATE(KalenderJahr,11,1),(Wochenanfang="Montag")+1)+22</f>
        <v>45614</v>
      </c>
      <c r="C10" s="34">
        <v>45615</v>
      </c>
      <c r="D10" s="34">
        <v>45616</v>
      </c>
      <c r="E10" s="34">
        <v>45617</v>
      </c>
      <c r="F10" s="34">
        <v>45618</v>
      </c>
      <c r="G10" s="34">
        <v>45619</v>
      </c>
      <c r="H10" s="34">
        <v>45620</v>
      </c>
    </row>
    <row r="11" spans="2:9" s="10" customFormat="1" ht="56.1" customHeight="1" x14ac:dyDescent="0.3">
      <c r="B11" s="27"/>
      <c r="C11" s="27"/>
      <c r="D11" s="44" t="s">
        <v>7</v>
      </c>
      <c r="E11" s="27"/>
      <c r="F11" s="27"/>
      <c r="G11" s="27"/>
      <c r="H11" s="27"/>
    </row>
    <row r="12" spans="2:9" s="4" customFormat="1" ht="24" customHeight="1" x14ac:dyDescent="0.3">
      <c r="B12" s="35">
        <f t="array" ref="B12:H12">TageUndWochen+DATE(KalenderJahr,11,1)-WEEKDAY(DATE(KalenderJahr,11,1),(Wochenanfang="Montag")+1)+29</f>
        <v>45621</v>
      </c>
      <c r="C12" s="35">
        <v>45622</v>
      </c>
      <c r="D12" s="35">
        <v>45623</v>
      </c>
      <c r="E12" s="35">
        <v>45624</v>
      </c>
      <c r="F12" s="35">
        <v>45625</v>
      </c>
      <c r="G12" s="35">
        <v>45626</v>
      </c>
      <c r="H12" s="35">
        <v>45627</v>
      </c>
    </row>
    <row r="13" spans="2:9" s="10" customFormat="1" ht="56.1" customHeight="1" x14ac:dyDescent="0.3">
      <c r="B13" s="28"/>
      <c r="C13" s="28"/>
      <c r="D13" s="28"/>
      <c r="E13" s="28"/>
      <c r="F13" s="28"/>
      <c r="G13" s="28"/>
      <c r="H13" s="28"/>
    </row>
    <row r="14" spans="2:9" s="4" customFormat="1" ht="24" customHeight="1" x14ac:dyDescent="0.3">
      <c r="B14" s="34">
        <f t="array" ref="B14:C14">TageUndWochen+DATE(KalenderJahr,11,1)-WEEKDAY(DATE(KalenderJahr,11,1),(Wochenanfang="Montag")+1)+36</f>
        <v>45628</v>
      </c>
      <c r="C14" s="34">
        <v>45629</v>
      </c>
      <c r="D14" s="77" t="s">
        <v>0</v>
      </c>
      <c r="E14" s="77"/>
      <c r="F14" s="77"/>
      <c r="G14" s="77"/>
      <c r="H14" s="78"/>
    </row>
    <row r="15" spans="2:9" s="10" customFormat="1" ht="56.1" customHeight="1" x14ac:dyDescent="0.3">
      <c r="B15" s="27"/>
      <c r="C15" s="27"/>
      <c r="D15" s="85"/>
      <c r="E15" s="85"/>
      <c r="F15" s="85"/>
      <c r="G15" s="85"/>
      <c r="H15" s="86"/>
    </row>
  </sheetData>
  <mergeCells count="3">
    <mergeCell ref="B2:D2"/>
    <mergeCell ref="D14:H14"/>
    <mergeCell ref="D15:H15"/>
  </mergeCells>
  <phoneticPr fontId="33"/>
  <conditionalFormatting sqref="B4:G4">
    <cfRule type="expression" dxfId="3" priority="1">
      <formula>DAY(B4)&gt;8</formula>
    </cfRule>
  </conditionalFormatting>
  <conditionalFormatting sqref="B12:H12 B14:C14">
    <cfRule type="expression" dxfId="2" priority="2">
      <formula>AND(DAY(B12)&gt;=1,DAY(B12)&lt;=15)</formula>
    </cfRule>
  </conditionalFormatting>
  <dataValidations count="8">
    <dataValidation allowBlank="1" showInputMessage="1" showErrorMessage="1" prompt="Automatisch ermittelter Wochentag" sqref="C3:H3" xr:uid="{00000000-0002-0000-0A00-000000000000}"/>
    <dataValidation allowBlank="1" showInputMessage="1" showErrorMessage="1" prompt="Monatskalender November" sqref="A1" xr:uid="{00000000-0002-0000-0A00-000001000000}"/>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xr:uid="{00000000-0002-0000-0A00-000002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A00-000003000000}"/>
    <dataValidation allowBlank="1" showInputMessage="1" showErrorMessage="1" prompt="Diese Zeile und die Zeilen 7, 9, 11, 13 und 15 sind Zellen zur Eingabe der Tagesnotizen, die sich auf den Kalendertag in der Zelle darüber beziehen." sqref="B5" xr:uid="{00000000-0002-0000-0A00-000004000000}"/>
    <dataValidation allowBlank="1" showInputMessage="1" prompt="Geben Sie in dieser Zelle Monatsnotizen ein" sqref="D15:H15" xr:uid="{00000000-0002-0000-0A00-000005000000}"/>
    <dataValidation allowBlank="1" showInputMessage="1" prompt="Geben Sie Monatsnotizen in der Zelle unten ein" sqref="D14:H14" xr:uid="{00000000-0002-0000-0A00-000006000000}"/>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xr:uid="{00000000-0002-0000-0A00-000007000000}"/>
  </dataValidations>
  <printOptions horizontalCentered="1"/>
  <pageMargins left="0.25" right="0.25" top="0.5" bottom="0.5" header="0.3" footer="0.3"/>
  <pageSetup paperSize="9" scale="99"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59999389629810485"/>
    <pageSetUpPr fitToPage="1"/>
  </sheetPr>
  <dimension ref="B1:I15"/>
  <sheetViews>
    <sheetView showGridLines="0" workbookViewId="0">
      <selection activeCell="M21" sqref="M21"/>
    </sheetView>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53" t="str">
        <f>"Dezember "&amp;KalenderJahr</f>
        <v>Dezember 2024</v>
      </c>
      <c r="C2" s="53"/>
      <c r="D2" s="53"/>
      <c r="E2" s="2"/>
      <c r="F2" s="2"/>
      <c r="G2" s="2"/>
      <c r="H2" s="3"/>
    </row>
    <row r="3" spans="2:9" s="8" customFormat="1" ht="24" customHeight="1" x14ac:dyDescent="0.3">
      <c r="B3" s="5" t="str">
        <f>Wochenanfang</f>
        <v>Montag</v>
      </c>
      <c r="C3" s="6" t="str">
        <f t="shared" ref="C3:H3" si="0">TEXT(C4,"TTTT")</f>
        <v>Dienstag</v>
      </c>
      <c r="D3" s="6" t="str">
        <f t="shared" si="0"/>
        <v>Mittwoch</v>
      </c>
      <c r="E3" s="6" t="str">
        <f t="shared" si="0"/>
        <v>Donnerstag</v>
      </c>
      <c r="F3" s="6" t="str">
        <f t="shared" si="0"/>
        <v>Freitag</v>
      </c>
      <c r="G3" s="6" t="str">
        <f t="shared" si="0"/>
        <v>Samstag</v>
      </c>
      <c r="H3" s="7" t="str">
        <f t="shared" si="0"/>
        <v>Sonntag</v>
      </c>
    </row>
    <row r="4" spans="2:9" s="4" customFormat="1" ht="24" customHeight="1" x14ac:dyDescent="0.3">
      <c r="B4" s="29">
        <f t="array" ref="B4:H4">TageUndWochen+DATE(KalenderJahr,12,1)-WEEKDAY(DATE(KalenderJahr,12,1),(Wochenanfang="Montag")+1)+1</f>
        <v>45621</v>
      </c>
      <c r="C4" s="29">
        <v>45622</v>
      </c>
      <c r="D4" s="29">
        <v>45623</v>
      </c>
      <c r="E4" s="29">
        <v>45624</v>
      </c>
      <c r="F4" s="29">
        <v>45625</v>
      </c>
      <c r="G4" s="29">
        <v>45626</v>
      </c>
      <c r="H4" s="30">
        <v>45627</v>
      </c>
    </row>
    <row r="5" spans="2:9" s="10" customFormat="1" ht="56.1" customHeight="1" x14ac:dyDescent="0.3">
      <c r="B5" s="9"/>
      <c r="C5" s="9"/>
      <c r="D5" s="9"/>
      <c r="E5" s="9"/>
      <c r="F5" s="9"/>
      <c r="G5" s="9"/>
      <c r="H5" s="9"/>
    </row>
    <row r="6" spans="2:9" s="4" customFormat="1" ht="24" customHeight="1" x14ac:dyDescent="0.3">
      <c r="B6" s="31">
        <f t="array" ref="B6:H6">TageUndWochen+DATE(KalenderJahr,12,1)-WEEKDAY(DATE(KalenderJahr,12,1),(Wochenanfang="Montag")+1)+8</f>
        <v>45628</v>
      </c>
      <c r="C6" s="31">
        <v>45629</v>
      </c>
      <c r="D6" s="31">
        <v>45630</v>
      </c>
      <c r="E6" s="31">
        <v>45631</v>
      </c>
      <c r="F6" s="31">
        <v>45632</v>
      </c>
      <c r="G6" s="31">
        <v>45633</v>
      </c>
      <c r="H6" s="31">
        <v>45634</v>
      </c>
    </row>
    <row r="7" spans="2:9" s="10" customFormat="1" ht="56.1" customHeight="1" x14ac:dyDescent="0.3">
      <c r="B7" s="11"/>
      <c r="C7" s="11"/>
      <c r="D7" s="11"/>
      <c r="E7" s="11"/>
      <c r="F7" s="11"/>
      <c r="G7" s="11"/>
      <c r="H7" s="11"/>
    </row>
    <row r="8" spans="2:9" s="4" customFormat="1" ht="24" customHeight="1" x14ac:dyDescent="0.3">
      <c r="B8" s="32">
        <f t="array" ref="B8:H8">TageUndWochen+DATE(KalenderJahr,12,1)-WEEKDAY(DATE(KalenderJahr,12,1),(Wochenanfang="Montag")+1)+15</f>
        <v>45635</v>
      </c>
      <c r="C8" s="32">
        <v>45636</v>
      </c>
      <c r="D8" s="32">
        <v>45637</v>
      </c>
      <c r="E8" s="32">
        <v>45638</v>
      </c>
      <c r="F8" s="32">
        <v>45639</v>
      </c>
      <c r="G8" s="32">
        <v>45640</v>
      </c>
      <c r="H8" s="32">
        <v>45641</v>
      </c>
    </row>
    <row r="9" spans="2:9" s="10" customFormat="1" ht="56.1" customHeight="1" x14ac:dyDescent="0.3">
      <c r="B9" s="9"/>
      <c r="C9" s="9"/>
      <c r="D9" s="44" t="s">
        <v>7</v>
      </c>
      <c r="E9" s="9"/>
      <c r="F9" s="9"/>
      <c r="G9" s="9"/>
      <c r="H9" s="9"/>
    </row>
    <row r="10" spans="2:9" s="4" customFormat="1" ht="24" customHeight="1" x14ac:dyDescent="0.3">
      <c r="B10" s="31">
        <f t="array" ref="B10:H10">TageUndWochen+DATE(KalenderJahr,12,1)-WEEKDAY(DATE(KalenderJahr,12,1),(Wochenanfang="Montag")+1)+22</f>
        <v>45642</v>
      </c>
      <c r="C10" s="31">
        <v>45643</v>
      </c>
      <c r="D10" s="31">
        <v>45644</v>
      </c>
      <c r="E10" s="31">
        <v>45645</v>
      </c>
      <c r="F10" s="31">
        <v>45646</v>
      </c>
      <c r="G10" s="31">
        <v>45647</v>
      </c>
      <c r="H10" s="31">
        <v>45648</v>
      </c>
    </row>
    <row r="11" spans="2:9" s="10" customFormat="1" ht="56.1" customHeight="1" x14ac:dyDescent="0.3">
      <c r="B11" s="11"/>
      <c r="C11" s="11"/>
      <c r="D11" s="11"/>
      <c r="E11" s="11"/>
      <c r="F11" s="11"/>
      <c r="G11" s="11"/>
      <c r="H11" s="11"/>
    </row>
    <row r="12" spans="2:9" s="4" customFormat="1" ht="24" customHeight="1" x14ac:dyDescent="0.3">
      <c r="B12" s="32">
        <f t="array" ref="B12:H12">TageUndWochen+DATE(KalenderJahr,12,1)-WEEKDAY(DATE(KalenderJahr,12,1),(Wochenanfang="Montag")+1)+29</f>
        <v>45649</v>
      </c>
      <c r="C12" s="32">
        <v>45650</v>
      </c>
      <c r="D12" s="32">
        <v>45651</v>
      </c>
      <c r="E12" s="32">
        <v>45652</v>
      </c>
      <c r="F12" s="32">
        <v>45653</v>
      </c>
      <c r="G12" s="32">
        <v>45654</v>
      </c>
      <c r="H12" s="32">
        <v>45655</v>
      </c>
    </row>
    <row r="13" spans="2:9" s="10" customFormat="1" ht="56.1" customHeight="1" x14ac:dyDescent="0.3">
      <c r="B13" s="9"/>
      <c r="C13" s="9"/>
      <c r="D13" s="9"/>
      <c r="E13" s="9"/>
      <c r="F13" s="9"/>
      <c r="G13" s="9"/>
      <c r="H13" s="9"/>
    </row>
    <row r="14" spans="2:9" s="4" customFormat="1" ht="24" customHeight="1" x14ac:dyDescent="0.3">
      <c r="B14" s="31">
        <f t="array" ref="B14:C14">TageUndWochen+DATE(KalenderJahr,12,1)-WEEKDAY(DATE(KalenderJahr,12,1),(Wochenanfang="Montag")+1)+36</f>
        <v>45656</v>
      </c>
      <c r="C14" s="31">
        <v>45657</v>
      </c>
      <c r="D14" s="54" t="s">
        <v>0</v>
      </c>
      <c r="E14" s="54"/>
      <c r="F14" s="54"/>
      <c r="G14" s="54"/>
      <c r="H14" s="55"/>
    </row>
    <row r="15" spans="2:9" s="10" customFormat="1" ht="56.1" customHeight="1" x14ac:dyDescent="0.3">
      <c r="B15" s="11"/>
      <c r="C15" s="11"/>
      <c r="D15" s="62"/>
      <c r="E15" s="62"/>
      <c r="F15" s="62"/>
      <c r="G15" s="62"/>
      <c r="H15" s="63"/>
    </row>
  </sheetData>
  <mergeCells count="3">
    <mergeCell ref="B2:D2"/>
    <mergeCell ref="D14:H14"/>
    <mergeCell ref="D15:H15"/>
  </mergeCells>
  <phoneticPr fontId="33"/>
  <conditionalFormatting sqref="B4:G4">
    <cfRule type="expression" dxfId="1" priority="1">
      <formula>DAY(B4)&gt;8</formula>
    </cfRule>
  </conditionalFormatting>
  <conditionalFormatting sqref="B12:H12 B14:C14">
    <cfRule type="expression" dxfId="0" priority="2">
      <formula>AND(DAY(B12)&gt;=1,DAY(B12)&lt;=15)</formula>
    </cfRule>
  </conditionalFormatting>
  <dataValidations count="8">
    <dataValidation allowBlank="1" showInputMessage="1" showErrorMessage="1" prompt="Automatisch ermittelter Wochentag" sqref="C3:H3" xr:uid="{00000000-0002-0000-0B00-000000000000}"/>
    <dataValidation allowBlank="1" showInputMessage="1" showErrorMessage="1" prompt="Monatskalender Dezember" sqref="A1" xr:uid="{00000000-0002-0000-0B00-000001000000}"/>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xr:uid="{00000000-0002-0000-0B00-000002000000}"/>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xr:uid="{00000000-0002-0000-0B00-000003000000}"/>
    <dataValidation allowBlank="1" showInputMessage="1" prompt="Geben Sie Monatsnotizen in der Zelle unten ein" sqref="D14:H14" xr:uid="{00000000-0002-0000-0B00-000004000000}"/>
    <dataValidation allowBlank="1" showInputMessage="1" prompt="Geben Sie in dieser Zelle Monatsnotizen ein" sqref="D15:H15" xr:uid="{00000000-0002-0000-0B00-000005000000}"/>
    <dataValidation allowBlank="1" showInputMessage="1" showErrorMessage="1" prompt="Diese Zeile und die Zeilen 7, 9, 11, 13 und 15 sind Zellen zur Eingabe der Tagesnotizen, die sich auf den Kalendertag in der Zelle darüber beziehen." sqref="B5" xr:uid="{00000000-0002-0000-0B00-000006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B00-000007000000}"/>
  </dataValidations>
  <printOptions horizontalCentered="1"/>
  <pageMargins left="0.25" right="0.25" top="0.5" bottom="0.5" header="0.3" footer="0.3"/>
  <pageSetup paperSize="9" scale="99"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B1:I15"/>
  <sheetViews>
    <sheetView showGridLines="0" topLeftCell="A7" zoomScaleNormal="100" workbookViewId="0">
      <selection activeCell="D15" sqref="D15:H15"/>
    </sheetView>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53" t="str">
        <f>"Februar "&amp;KalenderJahr</f>
        <v>Februar 2024</v>
      </c>
      <c r="C2" s="53"/>
      <c r="D2" s="53"/>
      <c r="E2" s="2"/>
      <c r="F2" s="2"/>
      <c r="G2" s="2"/>
      <c r="H2" s="3"/>
    </row>
    <row r="3" spans="2:9" s="8" customFormat="1" ht="24" customHeight="1" x14ac:dyDescent="0.3">
      <c r="B3" s="5" t="str">
        <f>Wochenanfang</f>
        <v>Montag</v>
      </c>
      <c r="C3" s="6" t="str">
        <f t="shared" ref="C3:H3" si="0">TEXT(C4,"TTTT")</f>
        <v>Dienstag</v>
      </c>
      <c r="D3" s="6" t="str">
        <f t="shared" si="0"/>
        <v>Mittwoch</v>
      </c>
      <c r="E3" s="6" t="str">
        <f t="shared" si="0"/>
        <v>Donnerstag</v>
      </c>
      <c r="F3" s="6" t="str">
        <f t="shared" si="0"/>
        <v>Freitag</v>
      </c>
      <c r="G3" s="6" t="str">
        <f t="shared" si="0"/>
        <v>Samstag</v>
      </c>
      <c r="H3" s="7" t="str">
        <f t="shared" si="0"/>
        <v>Sonntag</v>
      </c>
    </row>
    <row r="4" spans="2:9" s="4" customFormat="1" ht="24" customHeight="1" x14ac:dyDescent="0.3">
      <c r="B4" s="29">
        <f t="array" ref="B4:H4">TageUndWochen+DATE(KalenderJahr,2,1)-WEEKDAY(DATE(KalenderJahr,2,1),(Wochenanfang="Montag")+1)+1</f>
        <v>45320</v>
      </c>
      <c r="C4" s="29">
        <v>45321</v>
      </c>
      <c r="D4" s="29">
        <v>45322</v>
      </c>
      <c r="E4" s="29">
        <v>45323</v>
      </c>
      <c r="F4" s="29">
        <v>45324</v>
      </c>
      <c r="G4" s="29">
        <v>45325</v>
      </c>
      <c r="H4" s="30">
        <v>45326</v>
      </c>
    </row>
    <row r="5" spans="2:9" s="10" customFormat="1" ht="56.1" customHeight="1" x14ac:dyDescent="0.3">
      <c r="B5" s="9"/>
      <c r="C5" s="9"/>
      <c r="D5" s="9"/>
      <c r="E5" s="9"/>
      <c r="F5" s="9"/>
      <c r="G5" s="9"/>
      <c r="H5" s="9"/>
    </row>
    <row r="6" spans="2:9" s="4" customFormat="1" ht="24" customHeight="1" x14ac:dyDescent="0.3">
      <c r="B6" s="31">
        <f t="array" ref="B6:H6">TageUndWochen+DATE(KalenderJahr,2,1)-WEEKDAY(DATE(KalenderJahr,2,1),(Wochenanfang="Montag")+1)+8</f>
        <v>45327</v>
      </c>
      <c r="C6" s="31">
        <v>45328</v>
      </c>
      <c r="D6" s="31">
        <v>45329</v>
      </c>
      <c r="E6" s="31">
        <v>45330</v>
      </c>
      <c r="F6" s="31">
        <v>45331</v>
      </c>
      <c r="G6" s="31">
        <v>45332</v>
      </c>
      <c r="H6" s="31">
        <v>45333</v>
      </c>
    </row>
    <row r="7" spans="2:9" s="10" customFormat="1" ht="56.1" customHeight="1" x14ac:dyDescent="0.3">
      <c r="B7" s="11"/>
      <c r="C7" s="11"/>
      <c r="D7" s="11"/>
      <c r="E7" s="11"/>
      <c r="F7" s="11"/>
      <c r="G7" s="11"/>
      <c r="H7" s="11"/>
    </row>
    <row r="8" spans="2:9" s="4" customFormat="1" ht="24" customHeight="1" x14ac:dyDescent="0.3">
      <c r="B8" s="32">
        <f t="array" ref="B8:H8">TageUndWochen+DATE(KalenderJahr,2,1)-WEEKDAY(DATE(KalenderJahr,2,1),(Wochenanfang="Montag")+1)+15</f>
        <v>45334</v>
      </c>
      <c r="C8" s="32">
        <v>45335</v>
      </c>
      <c r="D8" s="32">
        <v>45336</v>
      </c>
      <c r="E8" s="32">
        <v>45337</v>
      </c>
      <c r="F8" s="32">
        <v>45338</v>
      </c>
      <c r="G8" s="32">
        <v>45339</v>
      </c>
      <c r="H8" s="32">
        <v>45340</v>
      </c>
    </row>
    <row r="9" spans="2:9" s="10" customFormat="1" ht="56.1" customHeight="1" x14ac:dyDescent="0.3">
      <c r="B9" s="9"/>
      <c r="C9" s="9"/>
      <c r="D9" s="51"/>
      <c r="E9" s="44" t="s">
        <v>7</v>
      </c>
      <c r="F9" s="9"/>
      <c r="G9" s="9"/>
      <c r="H9" s="9"/>
    </row>
    <row r="10" spans="2:9" s="4" customFormat="1" ht="24" customHeight="1" x14ac:dyDescent="0.3">
      <c r="B10" s="31">
        <f t="array" ref="B10:H10">TageUndWochen+DATE(KalenderJahr,2,1)-WEEKDAY(DATE(KalenderJahr,2,1),(Wochenanfang="Montag")+1)+22</f>
        <v>45341</v>
      </c>
      <c r="C10" s="31">
        <v>45342</v>
      </c>
      <c r="D10" s="31">
        <v>45343</v>
      </c>
      <c r="E10" s="31">
        <v>45344</v>
      </c>
      <c r="F10" s="31">
        <v>45345</v>
      </c>
      <c r="G10" s="31">
        <v>45346</v>
      </c>
      <c r="H10" s="31">
        <v>45347</v>
      </c>
    </row>
    <row r="11" spans="2:9" s="10" customFormat="1" ht="56.1" customHeight="1" x14ac:dyDescent="0.3">
      <c r="B11" s="11"/>
      <c r="C11" s="11"/>
      <c r="D11" s="11"/>
      <c r="E11" s="11"/>
      <c r="F11" s="11"/>
      <c r="G11" s="11"/>
      <c r="H11" s="11"/>
    </row>
    <row r="12" spans="2:9" s="4" customFormat="1" ht="24" customHeight="1" x14ac:dyDescent="0.3">
      <c r="B12" s="32">
        <f t="array" ref="B12:H12">TageUndWochen+DATE(KalenderJahr,2,1)-WEEKDAY(DATE(KalenderJahr,2,1),(Wochenanfang="Montag")+1)+29</f>
        <v>45348</v>
      </c>
      <c r="C12" s="32">
        <v>45349</v>
      </c>
      <c r="D12" s="32">
        <v>45350</v>
      </c>
      <c r="E12" s="32">
        <v>45351</v>
      </c>
      <c r="F12" s="32">
        <v>45352</v>
      </c>
      <c r="G12" s="32">
        <v>45353</v>
      </c>
      <c r="H12" s="32">
        <v>45354</v>
      </c>
    </row>
    <row r="13" spans="2:9" s="10" customFormat="1" ht="56.1" customHeight="1" x14ac:dyDescent="0.3">
      <c r="B13" s="9"/>
      <c r="C13" s="9"/>
      <c r="D13" s="51"/>
      <c r="E13" s="44" t="s">
        <v>7</v>
      </c>
      <c r="F13" s="9"/>
      <c r="G13" s="9"/>
      <c r="H13" s="9"/>
    </row>
    <row r="14" spans="2:9" s="4" customFormat="1" ht="24" customHeight="1" x14ac:dyDescent="0.3">
      <c r="B14" s="31">
        <f t="array" ref="B14:C14">TageUndWochen+DATE(KalenderJahr,2,1)-WEEKDAY(DATE(KalenderJahr,2,1),(Wochenanfang="Montag")+1)+36</f>
        <v>45355</v>
      </c>
      <c r="C14" s="31">
        <v>45356</v>
      </c>
      <c r="D14" s="54" t="s">
        <v>0</v>
      </c>
      <c r="E14" s="54"/>
      <c r="F14" s="54"/>
      <c r="G14" s="54"/>
      <c r="H14" s="55"/>
    </row>
    <row r="15" spans="2:9" s="10" customFormat="1" ht="56.1" customHeight="1" x14ac:dyDescent="0.3">
      <c r="B15" s="11"/>
      <c r="C15" s="11"/>
      <c r="D15" s="62"/>
      <c r="E15" s="62"/>
      <c r="F15" s="62"/>
      <c r="G15" s="62"/>
      <c r="H15" s="63"/>
    </row>
  </sheetData>
  <mergeCells count="3">
    <mergeCell ref="B2:D2"/>
    <mergeCell ref="D14:H14"/>
    <mergeCell ref="D15:H15"/>
  </mergeCells>
  <phoneticPr fontId="33"/>
  <conditionalFormatting sqref="B4:G4">
    <cfRule type="expression" dxfId="21" priority="1">
      <formula>DAY(B4)&gt;8</formula>
    </cfRule>
  </conditionalFormatting>
  <conditionalFormatting sqref="B12:H12 B14:C14">
    <cfRule type="expression" dxfId="20" priority="2">
      <formula>AND(DAY(B12)&gt;=1,DAY(B12)&lt;=15)</formula>
    </cfRule>
  </conditionalFormatting>
  <dataValidations count="8">
    <dataValidation allowBlank="1" showInputMessage="1" showErrorMessage="1" prompt="Automatisch ermittelter Wochentag" sqref="C3:H3" xr:uid="{00000000-0002-0000-0100-000000000000}"/>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xr:uid="{00000000-0002-0000-0100-000001000000}"/>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xr:uid="{00000000-0002-0000-0100-000002000000}"/>
    <dataValidation allowBlank="1" showInputMessage="1" showErrorMessage="1" prompt="Monatskalender Februar" sqref="A1" xr:uid="{00000000-0002-0000-0100-000003000000}"/>
    <dataValidation allowBlank="1" showInputMessage="1" prompt="Geben Sie Monatsnotizen in der Zelle unten ein" sqref="D14:H14" xr:uid="{00000000-0002-0000-0100-000004000000}"/>
    <dataValidation allowBlank="1" showInputMessage="1" prompt="Geben Sie in dieser Zelle Monatsnotizen ein" sqref="D15:H15" xr:uid="{00000000-0002-0000-0100-000005000000}"/>
    <dataValidation allowBlank="1" showInputMessage="1" showErrorMessage="1" prompt="Diese Zeile und die Zeilen 7, 9, 11, 13 und 15 sind Zellen zur Eingabe der Tagesnotizen, die sich auf den Kalendertag in der Zelle darüber beziehen." sqref="B5" xr:uid="{00000000-0002-0000-0100-000006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100-000007000000}"/>
  </dataValidations>
  <printOptions horizontalCentered="1"/>
  <pageMargins left="0.25" right="0.25" top="0.5" bottom="0.5" header="0.3" footer="0.3"/>
  <pageSetup paperSize="9" scale="99"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B1:I15"/>
  <sheetViews>
    <sheetView showGridLines="0" topLeftCell="A4" zoomScaleNormal="100" workbookViewId="0">
      <selection activeCell="D15" sqref="D15:H15"/>
    </sheetView>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64" t="str">
        <f>"März "&amp;KalenderJahr</f>
        <v>März 2024</v>
      </c>
      <c r="C2" s="64"/>
      <c r="D2" s="64"/>
      <c r="E2" s="2"/>
      <c r="F2" s="2"/>
      <c r="G2" s="2"/>
      <c r="H2" s="3"/>
    </row>
    <row r="3" spans="2:9" s="8" customFormat="1" ht="24" customHeight="1" x14ac:dyDescent="0.3">
      <c r="B3" s="17" t="str">
        <f>Wochenanfang</f>
        <v>Montag</v>
      </c>
      <c r="C3" s="18" t="str">
        <f t="shared" ref="C3:H3" si="0">TEXT(C4,"TTTT")</f>
        <v>Dienstag</v>
      </c>
      <c r="D3" s="18" t="str">
        <f t="shared" si="0"/>
        <v>Mittwoch</v>
      </c>
      <c r="E3" s="18" t="str">
        <f t="shared" si="0"/>
        <v>Donnerstag</v>
      </c>
      <c r="F3" s="18" t="str">
        <f t="shared" si="0"/>
        <v>Freitag</v>
      </c>
      <c r="G3" s="18" t="str">
        <f t="shared" si="0"/>
        <v>Samstag</v>
      </c>
      <c r="H3" s="19" t="str">
        <f t="shared" si="0"/>
        <v>Sonntag</v>
      </c>
    </row>
    <row r="4" spans="2:9" s="4" customFormat="1" ht="24" customHeight="1" x14ac:dyDescent="0.3">
      <c r="B4" s="39">
        <f t="array" ref="B4:H4">TageUndWochen+DATE(KalenderJahr,3,1)-WEEKDAY(DATE(KalenderJahr,3,1),(Wochenanfang="Montag")+1)+1</f>
        <v>45348</v>
      </c>
      <c r="C4" s="39">
        <v>45349</v>
      </c>
      <c r="D4" s="39">
        <v>45350</v>
      </c>
      <c r="E4" s="39">
        <v>45351</v>
      </c>
      <c r="F4" s="39">
        <v>45352</v>
      </c>
      <c r="G4" s="39">
        <v>45353</v>
      </c>
      <c r="H4" s="39">
        <v>45354</v>
      </c>
    </row>
    <row r="5" spans="2:9" s="10" customFormat="1" ht="56.1" customHeight="1" x14ac:dyDescent="0.3">
      <c r="B5" s="21"/>
      <c r="C5" s="21"/>
      <c r="D5" s="21"/>
      <c r="E5" s="21"/>
      <c r="F5" s="21"/>
      <c r="G5" s="21"/>
      <c r="H5" s="21"/>
    </row>
    <row r="6" spans="2:9" s="4" customFormat="1" ht="24" customHeight="1" x14ac:dyDescent="0.3">
      <c r="B6" s="40">
        <f t="array" ref="B6:H6">TageUndWochen+DATE(KalenderJahr,3,1)-WEEKDAY(DATE(KalenderJahr,3,1),(Wochenanfang="Montag")+1)+8</f>
        <v>45355</v>
      </c>
      <c r="C6" s="40">
        <v>45356</v>
      </c>
      <c r="D6" s="40">
        <v>45357</v>
      </c>
      <c r="E6" s="40">
        <v>45358</v>
      </c>
      <c r="F6" s="40">
        <v>45359</v>
      </c>
      <c r="G6" s="40">
        <v>45360</v>
      </c>
      <c r="H6" s="40">
        <v>45361</v>
      </c>
    </row>
    <row r="7" spans="2:9" s="10" customFormat="1" ht="56.1" customHeight="1" x14ac:dyDescent="0.3">
      <c r="B7" s="20"/>
      <c r="C7" s="20"/>
      <c r="D7" s="20"/>
      <c r="E7" s="20"/>
      <c r="F7" s="20"/>
      <c r="G7" s="45" t="s">
        <v>8</v>
      </c>
      <c r="H7" s="20"/>
    </row>
    <row r="8" spans="2:9" s="4" customFormat="1" ht="24" customHeight="1" x14ac:dyDescent="0.3">
      <c r="B8" s="41">
        <f t="array" ref="B8:H8">TageUndWochen+DATE(KalenderJahr,3,1)-WEEKDAY(DATE(KalenderJahr,3,1),(Wochenanfang="Montag")+1)+15</f>
        <v>45362</v>
      </c>
      <c r="C8" s="41">
        <v>45363</v>
      </c>
      <c r="D8" s="41">
        <v>45364</v>
      </c>
      <c r="E8" s="41">
        <v>45365</v>
      </c>
      <c r="F8" s="41">
        <v>45366</v>
      </c>
      <c r="G8" s="41">
        <v>45367</v>
      </c>
      <c r="H8" s="41">
        <v>45368</v>
      </c>
    </row>
    <row r="9" spans="2:9" s="10" customFormat="1" ht="56.1" customHeight="1" x14ac:dyDescent="0.3">
      <c r="B9" s="21"/>
      <c r="C9" s="9"/>
      <c r="D9" s="51"/>
      <c r="E9" s="44" t="s">
        <v>7</v>
      </c>
      <c r="F9" s="21"/>
      <c r="G9" s="46" t="s">
        <v>9</v>
      </c>
      <c r="H9" s="21"/>
    </row>
    <row r="10" spans="2:9" s="4" customFormat="1" ht="24" customHeight="1" x14ac:dyDescent="0.3">
      <c r="B10" s="40">
        <f t="array" ref="B10:H10">TageUndWochen+DATE(KalenderJahr,3,1)-WEEKDAY(DATE(KalenderJahr,3,1),(Wochenanfang="Montag")+1)+22</f>
        <v>45369</v>
      </c>
      <c r="C10" s="40">
        <v>45370</v>
      </c>
      <c r="D10" s="40">
        <v>45371</v>
      </c>
      <c r="E10" s="40">
        <v>45372</v>
      </c>
      <c r="F10" s="40">
        <v>45373</v>
      </c>
      <c r="G10" s="40">
        <v>45374</v>
      </c>
      <c r="H10" s="40">
        <v>45375</v>
      </c>
    </row>
    <row r="11" spans="2:9" s="10" customFormat="1" ht="56.1" customHeight="1" x14ac:dyDescent="0.3">
      <c r="B11" s="20"/>
      <c r="C11" s="20"/>
      <c r="D11" s="20"/>
      <c r="E11" s="20"/>
      <c r="F11" s="20"/>
      <c r="G11" s="20"/>
      <c r="H11" s="20"/>
    </row>
    <row r="12" spans="2:9" s="4" customFormat="1" ht="24" customHeight="1" x14ac:dyDescent="0.3">
      <c r="B12" s="41">
        <f t="array" ref="B12:H12">TageUndWochen+DATE(KalenderJahr,3,1)-WEEKDAY(DATE(KalenderJahr,3,1),(Wochenanfang="Montag")+1)+29</f>
        <v>45376</v>
      </c>
      <c r="C12" s="41">
        <v>45377</v>
      </c>
      <c r="D12" s="41">
        <v>45378</v>
      </c>
      <c r="E12" s="41">
        <v>45379</v>
      </c>
      <c r="F12" s="41">
        <v>45380</v>
      </c>
      <c r="G12" s="41">
        <v>45381</v>
      </c>
      <c r="H12" s="41">
        <v>45382</v>
      </c>
    </row>
    <row r="13" spans="2:9" s="10" customFormat="1" ht="56.1" customHeight="1" x14ac:dyDescent="0.3">
      <c r="B13" s="21"/>
      <c r="C13" s="9"/>
      <c r="D13" s="51"/>
      <c r="E13" s="44" t="s">
        <v>7</v>
      </c>
      <c r="F13" s="21"/>
      <c r="G13" s="46" t="s">
        <v>18</v>
      </c>
      <c r="H13" s="21"/>
    </row>
    <row r="14" spans="2:9" s="4" customFormat="1" ht="24" customHeight="1" x14ac:dyDescent="0.3">
      <c r="B14" s="40">
        <f t="array" ref="B14:C14">TageUndWochen+DATE(KalenderJahr,3,1)-WEEKDAY(DATE(KalenderJahr,3,1),(Wochenanfang="Montag")+1)+36</f>
        <v>45383</v>
      </c>
      <c r="C14" s="40">
        <v>45384</v>
      </c>
      <c r="D14" s="65" t="s">
        <v>0</v>
      </c>
      <c r="E14" s="65"/>
      <c r="F14" s="65"/>
      <c r="G14" s="65"/>
      <c r="H14" s="66"/>
    </row>
    <row r="15" spans="2:9" s="10" customFormat="1" ht="56.1" customHeight="1" x14ac:dyDescent="0.3">
      <c r="B15" s="20"/>
      <c r="C15" s="20"/>
      <c r="D15" s="67" t="s">
        <v>10</v>
      </c>
      <c r="E15" s="67"/>
      <c r="F15" s="67"/>
      <c r="G15" s="67"/>
      <c r="H15" s="68"/>
    </row>
  </sheetData>
  <mergeCells count="3">
    <mergeCell ref="B2:D2"/>
    <mergeCell ref="D14:H14"/>
    <mergeCell ref="D15:H15"/>
  </mergeCells>
  <phoneticPr fontId="33"/>
  <conditionalFormatting sqref="B4:G4">
    <cfRule type="expression" dxfId="19" priority="1">
      <formula>DAY(B4)&gt;8</formula>
    </cfRule>
  </conditionalFormatting>
  <conditionalFormatting sqref="B12:H12 B14:C14">
    <cfRule type="expression" dxfId="18" priority="2">
      <formula>AND(DAY(B12)&gt;=1,DAY(B12)&lt;=15)</formula>
    </cfRule>
  </conditionalFormatting>
  <dataValidations count="8">
    <dataValidation allowBlank="1" showInputMessage="1" showErrorMessage="1" prompt="Monatskalender März" sqref="A1" xr:uid="{00000000-0002-0000-0200-000000000000}"/>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xr:uid="{00000000-0002-0000-0200-000001000000}"/>
    <dataValidation allowBlank="1" showInputMessage="1" showErrorMessage="1" prompt="Automatisch ermittelter Wochentag" sqref="C3:H3" xr:uid="{00000000-0002-0000-0200-000002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200-000003000000}"/>
    <dataValidation allowBlank="1" showInputMessage="1" showErrorMessage="1" prompt="Diese Zeile und die Zeilen 7, 9, 11, 13 und 15 sind Zellen zur Eingabe der Tagesnotizen, die sich auf den Kalendertag in der Zelle darüber beziehen." sqref="B5" xr:uid="{00000000-0002-0000-0200-000004000000}"/>
    <dataValidation allowBlank="1" showInputMessage="1" prompt="Geben Sie in dieser Zelle Monatsnotizen ein" sqref="D15:H15" xr:uid="{00000000-0002-0000-0200-000005000000}"/>
    <dataValidation allowBlank="1" showInputMessage="1" prompt="Geben Sie Monatsnotizen in der Zelle unten ein" sqref="D14:H14" xr:uid="{00000000-0002-0000-0200-000006000000}"/>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xr:uid="{00000000-0002-0000-0200-000007000000}"/>
  </dataValidations>
  <printOptions horizontalCentered="1"/>
  <pageMargins left="0.25" right="0.25" top="0.5" bottom="0.5" header="0.3" footer="0.3"/>
  <pageSetup paperSize="9" scale="99"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B1:I15"/>
  <sheetViews>
    <sheetView showGridLines="0" topLeftCell="A4" workbookViewId="0">
      <selection activeCell="D15" sqref="D15:H15"/>
    </sheetView>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64" t="str">
        <f>"April "&amp;KalenderJahr</f>
        <v>April 2024</v>
      </c>
      <c r="C2" s="64"/>
      <c r="D2" s="64"/>
      <c r="E2" s="2"/>
      <c r="F2" s="2"/>
      <c r="G2" s="2"/>
      <c r="H2" s="3"/>
    </row>
    <row r="3" spans="2:9" s="8" customFormat="1" ht="24" customHeight="1" x14ac:dyDescent="0.3">
      <c r="B3" s="17" t="str">
        <f>Wochenanfang</f>
        <v>Montag</v>
      </c>
      <c r="C3" s="18" t="str">
        <f t="shared" ref="C3:H3" si="0">TEXT(C4,"TTTT")</f>
        <v>Dienstag</v>
      </c>
      <c r="D3" s="18" t="str">
        <f t="shared" si="0"/>
        <v>Mittwoch</v>
      </c>
      <c r="E3" s="18" t="str">
        <f t="shared" si="0"/>
        <v>Donnerstag</v>
      </c>
      <c r="F3" s="18" t="str">
        <f t="shared" si="0"/>
        <v>Freitag</v>
      </c>
      <c r="G3" s="18" t="str">
        <f t="shared" si="0"/>
        <v>Samstag</v>
      </c>
      <c r="H3" s="19" t="str">
        <f t="shared" si="0"/>
        <v>Sonntag</v>
      </c>
    </row>
    <row r="4" spans="2:9" s="4" customFormat="1" ht="24" customHeight="1" x14ac:dyDescent="0.3">
      <c r="B4" s="39">
        <f t="array" ref="B4:H4">TageUndWochen+DATE(KalenderJahr,4,1)-WEEKDAY(DATE(KalenderJahr,4,1),(Wochenanfang="Montag")+1)+1</f>
        <v>45383</v>
      </c>
      <c r="C4" s="39">
        <v>45384</v>
      </c>
      <c r="D4" s="39">
        <v>45385</v>
      </c>
      <c r="E4" s="39">
        <v>45386</v>
      </c>
      <c r="F4" s="39">
        <v>45387</v>
      </c>
      <c r="G4" s="39">
        <v>45388</v>
      </c>
      <c r="H4" s="39">
        <v>45389</v>
      </c>
    </row>
    <row r="5" spans="2:9" s="10" customFormat="1" ht="56.1" customHeight="1" x14ac:dyDescent="0.3">
      <c r="B5" s="21"/>
      <c r="C5" s="21"/>
      <c r="D5" s="21"/>
      <c r="E5" s="21"/>
      <c r="F5" s="21"/>
      <c r="G5" s="21"/>
      <c r="H5" s="21"/>
    </row>
    <row r="6" spans="2:9" s="4" customFormat="1" ht="24" customHeight="1" x14ac:dyDescent="0.3">
      <c r="B6" s="40">
        <f t="array" ref="B6:H6">TageUndWochen+DATE(KalenderJahr,4,1)-WEEKDAY(DATE(KalenderJahr,4,1),(Wochenanfang="Montag")+1)+8</f>
        <v>45390</v>
      </c>
      <c r="C6" s="40">
        <v>45391</v>
      </c>
      <c r="D6" s="40">
        <v>45392</v>
      </c>
      <c r="E6" s="40">
        <v>45393</v>
      </c>
      <c r="F6" s="40">
        <v>45394</v>
      </c>
      <c r="G6" s="40">
        <v>45395</v>
      </c>
      <c r="H6" s="40">
        <v>45396</v>
      </c>
    </row>
    <row r="7" spans="2:9" s="10" customFormat="1" ht="56.1" customHeight="1" x14ac:dyDescent="0.3">
      <c r="B7" s="20"/>
      <c r="C7" s="9"/>
      <c r="D7" s="51"/>
      <c r="E7" s="51"/>
      <c r="F7" s="20"/>
      <c r="G7" s="45" t="s">
        <v>11</v>
      </c>
      <c r="H7" s="20"/>
    </row>
    <row r="8" spans="2:9" s="4" customFormat="1" ht="24" customHeight="1" x14ac:dyDescent="0.3">
      <c r="B8" s="41">
        <f t="array" ref="B8:H8">TageUndWochen+DATE(KalenderJahr,4,1)-WEEKDAY(DATE(KalenderJahr,4,1),(Wochenanfang="Montag")+1)+15</f>
        <v>45397</v>
      </c>
      <c r="C8" s="41">
        <v>45398</v>
      </c>
      <c r="D8" s="41">
        <v>45399</v>
      </c>
      <c r="E8" s="41">
        <v>45400</v>
      </c>
      <c r="F8" s="41">
        <v>45401</v>
      </c>
      <c r="G8" s="41">
        <v>45402</v>
      </c>
      <c r="H8" s="41">
        <v>45403</v>
      </c>
    </row>
    <row r="9" spans="2:9" s="10" customFormat="1" ht="56.1" customHeight="1" x14ac:dyDescent="0.3">
      <c r="B9" s="21"/>
      <c r="C9" s="21"/>
      <c r="D9" s="21"/>
      <c r="E9" s="21"/>
      <c r="F9" s="21"/>
      <c r="G9" s="21"/>
      <c r="H9" s="21"/>
    </row>
    <row r="10" spans="2:9" s="4" customFormat="1" ht="24" customHeight="1" x14ac:dyDescent="0.3">
      <c r="B10" s="40">
        <f t="array" ref="B10:H10">TageUndWochen+DATE(KalenderJahr,4,1)-WEEKDAY(DATE(KalenderJahr,4,1),(Wochenanfang="Montag")+1)+22</f>
        <v>45404</v>
      </c>
      <c r="C10" s="40">
        <v>45405</v>
      </c>
      <c r="D10" s="40">
        <v>45406</v>
      </c>
      <c r="E10" s="40">
        <v>45407</v>
      </c>
      <c r="F10" s="40">
        <v>45408</v>
      </c>
      <c r="G10" s="40">
        <v>45409</v>
      </c>
      <c r="H10" s="40">
        <v>45410</v>
      </c>
    </row>
    <row r="11" spans="2:9" s="10" customFormat="1" ht="56.1" customHeight="1" x14ac:dyDescent="0.3">
      <c r="B11" s="20"/>
      <c r="C11" s="9"/>
      <c r="D11" s="51"/>
      <c r="E11" s="44" t="s">
        <v>7</v>
      </c>
      <c r="F11" s="20"/>
      <c r="G11" s="45" t="s">
        <v>12</v>
      </c>
      <c r="H11" s="20"/>
    </row>
    <row r="12" spans="2:9" s="4" customFormat="1" ht="24" customHeight="1" x14ac:dyDescent="0.3">
      <c r="B12" s="41">
        <f t="array" ref="B12:H12">TageUndWochen+DATE(KalenderJahr,4,1)-WEEKDAY(DATE(KalenderJahr,4,1),(Wochenanfang="Montag")+1)+29</f>
        <v>45411</v>
      </c>
      <c r="C12" s="41">
        <v>45412</v>
      </c>
      <c r="D12" s="41">
        <v>45413</v>
      </c>
      <c r="E12" s="41">
        <v>45414</v>
      </c>
      <c r="F12" s="41">
        <v>45415</v>
      </c>
      <c r="G12" s="41">
        <v>45416</v>
      </c>
      <c r="H12" s="41">
        <v>45417</v>
      </c>
    </row>
    <row r="13" spans="2:9" s="10" customFormat="1" ht="56.1" customHeight="1" x14ac:dyDescent="0.3">
      <c r="B13" s="21"/>
      <c r="C13" s="21"/>
      <c r="D13" s="21"/>
      <c r="E13" s="21"/>
      <c r="F13" s="21"/>
      <c r="G13" s="21"/>
      <c r="H13" s="21"/>
    </row>
    <row r="14" spans="2:9" s="4" customFormat="1" ht="24" customHeight="1" x14ac:dyDescent="0.3">
      <c r="B14" s="40">
        <f t="array" ref="B14:C14">TageUndWochen+DATE(KalenderJahr,4,1)-WEEKDAY(DATE(KalenderJahr,4,1),(Wochenanfang="Montag")+1)+36</f>
        <v>45418</v>
      </c>
      <c r="C14" s="40">
        <v>45419</v>
      </c>
      <c r="D14" s="65" t="s">
        <v>0</v>
      </c>
      <c r="E14" s="65"/>
      <c r="F14" s="65"/>
      <c r="G14" s="65"/>
      <c r="H14" s="66"/>
    </row>
    <row r="15" spans="2:9" s="10" customFormat="1" ht="56.1" customHeight="1" x14ac:dyDescent="0.3">
      <c r="B15" s="20"/>
      <c r="C15" s="20"/>
      <c r="D15" s="67" t="s">
        <v>23</v>
      </c>
      <c r="E15" s="67"/>
      <c r="F15" s="67"/>
      <c r="G15" s="67"/>
      <c r="H15" s="68"/>
    </row>
  </sheetData>
  <mergeCells count="3">
    <mergeCell ref="B2:D2"/>
    <mergeCell ref="D14:H14"/>
    <mergeCell ref="D15:H15"/>
  </mergeCells>
  <phoneticPr fontId="33"/>
  <conditionalFormatting sqref="B4:G4">
    <cfRule type="expression" dxfId="17" priority="1">
      <formula>DAY(B4)&gt;8</formula>
    </cfRule>
  </conditionalFormatting>
  <conditionalFormatting sqref="B12:H12 B14:C14">
    <cfRule type="expression" dxfId="16" priority="2">
      <formula>AND(DAY(B12)&gt;=1,DAY(B12)&lt;=15)</formula>
    </cfRule>
  </conditionalFormatting>
  <dataValidations count="8">
    <dataValidation allowBlank="1" showInputMessage="1" showErrorMessage="1" prompt="Automatisch ermittelter Wochentag" sqref="C3:H3" xr:uid="{00000000-0002-0000-0300-000000000000}"/>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xr:uid="{00000000-0002-0000-0300-000001000000}"/>
    <dataValidation allowBlank="1" showInputMessage="1" showErrorMessage="1" prompt="Monatskalender April" sqref="A1" xr:uid="{00000000-0002-0000-0300-000002000000}"/>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xr:uid="{00000000-0002-0000-0300-000003000000}"/>
    <dataValidation allowBlank="1" showInputMessage="1" prompt="Geben Sie Monatsnotizen in der Zelle unten ein" sqref="D14:H14" xr:uid="{00000000-0002-0000-0300-000004000000}"/>
    <dataValidation allowBlank="1" showInputMessage="1" prompt="Geben Sie in dieser Zelle Monatsnotizen ein" sqref="D15:H15" xr:uid="{00000000-0002-0000-0300-000005000000}"/>
    <dataValidation allowBlank="1" showInputMessage="1" showErrorMessage="1" prompt="Diese Zeile und die Zeilen 7, 9, 11, 13 und 15 sind Zellen zur Eingabe der Tagesnotizen, die sich auf den Kalendertag in der Zelle darüber beziehen." sqref="B5" xr:uid="{00000000-0002-0000-0300-000006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300-000007000000}"/>
  </dataValidations>
  <printOptions horizontalCentered="1"/>
  <pageMargins left="0.25" right="0.25" top="0.5" bottom="0.5" header="0.3" footer="0.3"/>
  <pageSetup paperSize="9" scale="99"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pageSetUpPr fitToPage="1"/>
  </sheetPr>
  <dimension ref="B1:I15"/>
  <sheetViews>
    <sheetView showGridLines="0" topLeftCell="A7" workbookViewId="0">
      <selection activeCell="D15" sqref="D15:H15"/>
    </sheetView>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64" t="str">
        <f>"Mai "&amp;KalenderJahr</f>
        <v>Mai 2024</v>
      </c>
      <c r="C2" s="64"/>
      <c r="D2" s="64"/>
      <c r="E2" s="2"/>
      <c r="F2" s="2"/>
      <c r="G2" s="2"/>
      <c r="H2" s="3"/>
    </row>
    <row r="3" spans="2:9" s="8" customFormat="1" ht="24" customHeight="1" x14ac:dyDescent="0.3">
      <c r="B3" s="17" t="str">
        <f>Wochenanfang</f>
        <v>Montag</v>
      </c>
      <c r="C3" s="18" t="str">
        <f t="shared" ref="C3:H3" si="0">TEXT(C4,"TTTT")</f>
        <v>Dienstag</v>
      </c>
      <c r="D3" s="18" t="str">
        <f t="shared" si="0"/>
        <v>Mittwoch</v>
      </c>
      <c r="E3" s="18" t="str">
        <f t="shared" si="0"/>
        <v>Donnerstag</v>
      </c>
      <c r="F3" s="18" t="str">
        <f t="shared" si="0"/>
        <v>Freitag</v>
      </c>
      <c r="G3" s="18" t="str">
        <f t="shared" si="0"/>
        <v>Samstag</v>
      </c>
      <c r="H3" s="19" t="str">
        <f t="shared" si="0"/>
        <v>Sonntag</v>
      </c>
    </row>
    <row r="4" spans="2:9" s="4" customFormat="1" ht="24" customHeight="1" x14ac:dyDescent="0.3">
      <c r="B4" s="39">
        <f t="array" ref="B4:H4">TageUndWochen+DATE(KalenderJahr,5,1)-WEEKDAY(DATE(KalenderJahr,5,1),(Wochenanfang="Montag")+1)+1</f>
        <v>45411</v>
      </c>
      <c r="C4" s="39">
        <v>45412</v>
      </c>
      <c r="D4" s="39">
        <v>45413</v>
      </c>
      <c r="E4" s="39">
        <v>45414</v>
      </c>
      <c r="F4" s="39">
        <v>45415</v>
      </c>
      <c r="G4" s="39">
        <v>45416</v>
      </c>
      <c r="H4" s="39">
        <v>45417</v>
      </c>
    </row>
    <row r="5" spans="2:9" s="10" customFormat="1" ht="56.1" customHeight="1" x14ac:dyDescent="0.3">
      <c r="B5" s="21"/>
      <c r="C5" s="21"/>
      <c r="D5" s="21"/>
      <c r="E5" s="21"/>
      <c r="F5" s="21"/>
      <c r="G5" s="21"/>
      <c r="H5" s="21"/>
    </row>
    <row r="6" spans="2:9" s="4" customFormat="1" ht="24" customHeight="1" x14ac:dyDescent="0.3">
      <c r="B6" s="40">
        <f t="array" ref="B6:H6">TageUndWochen+DATE(KalenderJahr,5,1)-WEEKDAY(DATE(KalenderJahr,5,1),(Wochenanfang="Montag")+1)+8</f>
        <v>45418</v>
      </c>
      <c r="C6" s="40">
        <v>45419</v>
      </c>
      <c r="D6" s="40">
        <v>45420</v>
      </c>
      <c r="E6" s="40">
        <v>45421</v>
      </c>
      <c r="F6" s="40">
        <v>45422</v>
      </c>
      <c r="G6" s="40">
        <v>45423</v>
      </c>
      <c r="H6" s="40">
        <v>45424</v>
      </c>
    </row>
    <row r="7" spans="2:9" s="10" customFormat="1" ht="56.1" customHeight="1" x14ac:dyDescent="0.3">
      <c r="B7" s="20"/>
      <c r="C7" s="43"/>
      <c r="D7" s="51"/>
      <c r="E7" s="51"/>
      <c r="F7" s="20"/>
      <c r="G7" s="45" t="s">
        <v>14</v>
      </c>
      <c r="H7" s="20"/>
    </row>
    <row r="8" spans="2:9" s="4" customFormat="1" ht="24" customHeight="1" x14ac:dyDescent="0.3">
      <c r="B8" s="41">
        <f t="array" ref="B8:H8">TageUndWochen+DATE(KalenderJahr,5,1)-WEEKDAY(DATE(KalenderJahr,5,1),(Wochenanfang="Montag")+1)+15</f>
        <v>45425</v>
      </c>
      <c r="C8" s="41">
        <v>45426</v>
      </c>
      <c r="D8" s="41">
        <v>45427</v>
      </c>
      <c r="E8" s="41">
        <v>45428</v>
      </c>
      <c r="F8" s="41">
        <v>45429</v>
      </c>
      <c r="G8" s="41">
        <v>45430</v>
      </c>
      <c r="H8" s="41">
        <v>45431</v>
      </c>
    </row>
    <row r="9" spans="2:9" s="10" customFormat="1" ht="56.1" customHeight="1" x14ac:dyDescent="0.3">
      <c r="B9" s="21"/>
      <c r="C9" s="21"/>
      <c r="D9" s="21"/>
      <c r="E9" s="21"/>
      <c r="F9" s="21"/>
      <c r="G9" s="21"/>
      <c r="H9" s="21"/>
    </row>
    <row r="10" spans="2:9" s="4" customFormat="1" ht="24" customHeight="1" x14ac:dyDescent="0.3">
      <c r="B10" s="40">
        <f t="array" ref="B10:H10">TageUndWochen+DATE(KalenderJahr,5,1)-WEEKDAY(DATE(KalenderJahr,5,1),(Wochenanfang="Montag")+1)+22</f>
        <v>45432</v>
      </c>
      <c r="C10" s="40">
        <v>45433</v>
      </c>
      <c r="D10" s="40">
        <v>45434</v>
      </c>
      <c r="E10" s="40">
        <v>45435</v>
      </c>
      <c r="F10" s="40">
        <v>45436</v>
      </c>
      <c r="G10" s="40">
        <v>45437</v>
      </c>
      <c r="H10" s="40">
        <v>45438</v>
      </c>
    </row>
    <row r="11" spans="2:9" s="10" customFormat="1" ht="56.1" customHeight="1" x14ac:dyDescent="0.3">
      <c r="B11" s="20"/>
      <c r="C11" s="42"/>
      <c r="D11" s="51"/>
      <c r="E11" s="44" t="s">
        <v>7</v>
      </c>
      <c r="F11" s="20"/>
      <c r="G11" s="45" t="s">
        <v>13</v>
      </c>
      <c r="H11" s="20"/>
    </row>
    <row r="12" spans="2:9" s="4" customFormat="1" ht="24" customHeight="1" x14ac:dyDescent="0.3">
      <c r="B12" s="41">
        <f t="array" ref="B12:H12">TageUndWochen+DATE(KalenderJahr,5,1)-WEEKDAY(DATE(KalenderJahr,5,1),(Wochenanfang="Montag")+1)+29</f>
        <v>45439</v>
      </c>
      <c r="C12" s="41">
        <v>45440</v>
      </c>
      <c r="D12" s="41">
        <v>45441</v>
      </c>
      <c r="E12" s="41">
        <v>45442</v>
      </c>
      <c r="F12" s="41">
        <v>45443</v>
      </c>
      <c r="G12" s="41">
        <v>45444</v>
      </c>
      <c r="H12" s="41">
        <v>45445</v>
      </c>
    </row>
    <row r="13" spans="2:9" s="10" customFormat="1" ht="56.1" customHeight="1" x14ac:dyDescent="0.3">
      <c r="B13" s="21"/>
      <c r="C13" s="21"/>
      <c r="D13" s="21"/>
      <c r="E13" s="21"/>
      <c r="F13" s="21"/>
      <c r="G13" s="21"/>
      <c r="H13" s="21"/>
    </row>
    <row r="14" spans="2:9" s="4" customFormat="1" ht="24" customHeight="1" x14ac:dyDescent="0.3">
      <c r="B14" s="40">
        <f t="array" ref="B14:C14">TageUndWochen+DATE(KalenderJahr,5,1)-WEEKDAY(DATE(KalenderJahr,5,1),(Wochenanfang="Montag")+1)+36</f>
        <v>45446</v>
      </c>
      <c r="C14" s="40">
        <v>45447</v>
      </c>
      <c r="D14" s="65" t="s">
        <v>0</v>
      </c>
      <c r="E14" s="65"/>
      <c r="F14" s="65"/>
      <c r="G14" s="65"/>
      <c r="H14" s="66"/>
    </row>
    <row r="15" spans="2:9" s="10" customFormat="1" ht="56.1" customHeight="1" x14ac:dyDescent="0.3">
      <c r="B15" s="20"/>
      <c r="C15" s="20"/>
      <c r="D15" s="67" t="s">
        <v>24</v>
      </c>
      <c r="E15" s="67"/>
      <c r="F15" s="67"/>
      <c r="G15" s="67"/>
      <c r="H15" s="68"/>
    </row>
  </sheetData>
  <mergeCells count="3">
    <mergeCell ref="B2:D2"/>
    <mergeCell ref="D14:H14"/>
    <mergeCell ref="D15:H15"/>
  </mergeCells>
  <phoneticPr fontId="33"/>
  <conditionalFormatting sqref="B4:G4">
    <cfRule type="expression" dxfId="15" priority="1">
      <formula>DAY(B4)&gt;8</formula>
    </cfRule>
  </conditionalFormatting>
  <conditionalFormatting sqref="B12:H12 B14:C14">
    <cfRule type="expression" dxfId="14" priority="2">
      <formula>AND(DAY(B12)&gt;=1,DAY(B12)&lt;=15)</formula>
    </cfRule>
  </conditionalFormatting>
  <dataValidations count="8">
    <dataValidation allowBlank="1" showInputMessage="1" showErrorMessage="1" prompt="Automatisch ermittelter Wochentag" sqref="C3:H3" xr:uid="{00000000-0002-0000-0400-000000000000}"/>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xr:uid="{00000000-0002-0000-0400-000001000000}"/>
    <dataValidation allowBlank="1" showInputMessage="1" showErrorMessage="1" prompt="Monatskalender Mai" sqref="A1" xr:uid="{00000000-0002-0000-0400-000002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400-000003000000}"/>
    <dataValidation allowBlank="1" showInputMessage="1" showErrorMessage="1" prompt="Diese Zeile und die Zeilen 7, 9, 11, 13 und 15 sind Zellen zur Eingabe der Tagesnotizen, die sich auf den Kalendertag in der Zelle darüber beziehen." sqref="B5" xr:uid="{00000000-0002-0000-0400-000004000000}"/>
    <dataValidation allowBlank="1" showInputMessage="1" prompt="Geben Sie in dieser Zelle Monatsnotizen ein" sqref="D15:H15" xr:uid="{00000000-0002-0000-0400-000005000000}"/>
    <dataValidation allowBlank="1" showInputMessage="1" prompt="Geben Sie Monatsnotizen in der Zelle unten ein" sqref="D14:H14" xr:uid="{00000000-0002-0000-0400-000006000000}"/>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xr:uid="{00000000-0002-0000-0400-000007000000}"/>
  </dataValidations>
  <printOptions horizontalCentered="1"/>
  <pageMargins left="0.25" right="0.25" top="0.5" bottom="0.5" header="0.3" footer="0.3"/>
  <pageSetup paperSize="9" scale="99"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pageSetUpPr fitToPage="1"/>
  </sheetPr>
  <dimension ref="B1:I15"/>
  <sheetViews>
    <sheetView showGridLines="0" topLeftCell="A7" zoomScaleNormal="100" workbookViewId="0">
      <selection activeCell="D15" sqref="D15:H15"/>
    </sheetView>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69" t="str">
        <f>"Juni "&amp;KalenderJahr</f>
        <v>Juni 2024</v>
      </c>
      <c r="C2" s="69"/>
      <c r="D2" s="69"/>
      <c r="E2" s="2"/>
      <c r="F2" s="2"/>
      <c r="G2" s="2"/>
      <c r="H2" s="3"/>
    </row>
    <row r="3" spans="2:9" s="8" customFormat="1" ht="24" customHeight="1" x14ac:dyDescent="0.3">
      <c r="B3" s="22" t="str">
        <f>Wochenanfang</f>
        <v>Montag</v>
      </c>
      <c r="C3" s="23" t="str">
        <f t="shared" ref="C3:H3" si="0">TEXT(C4,"TTTT")</f>
        <v>Dienstag</v>
      </c>
      <c r="D3" s="23" t="str">
        <f t="shared" si="0"/>
        <v>Mittwoch</v>
      </c>
      <c r="E3" s="23" t="str">
        <f t="shared" si="0"/>
        <v>Donnerstag</v>
      </c>
      <c r="F3" s="23" t="str">
        <f t="shared" si="0"/>
        <v>Freitag</v>
      </c>
      <c r="G3" s="23" t="str">
        <f t="shared" si="0"/>
        <v>Samstag</v>
      </c>
      <c r="H3" s="24" t="str">
        <f t="shared" si="0"/>
        <v>Sonntag</v>
      </c>
    </row>
    <row r="4" spans="2:9" s="4" customFormat="1" ht="24" customHeight="1" x14ac:dyDescent="0.3">
      <c r="B4" s="36">
        <f t="array" ref="B4:H4">TageUndWochen+DATE(KalenderJahr,6,1)-WEEKDAY(DATE(KalenderJahr,6,1),(Wochenanfang="Montag")+1)+1</f>
        <v>45439</v>
      </c>
      <c r="C4" s="36">
        <v>45440</v>
      </c>
      <c r="D4" s="36">
        <v>45441</v>
      </c>
      <c r="E4" s="36">
        <v>45442</v>
      </c>
      <c r="F4" s="36">
        <v>45443</v>
      </c>
      <c r="G4" s="36">
        <v>45444</v>
      </c>
      <c r="H4" s="36">
        <v>45445</v>
      </c>
    </row>
    <row r="5" spans="2:9" s="10" customFormat="1" ht="56.1" customHeight="1" x14ac:dyDescent="0.3">
      <c r="B5" s="26"/>
      <c r="C5" s="26"/>
      <c r="D5" s="26"/>
      <c r="E5" s="26"/>
      <c r="F5" s="26"/>
      <c r="G5" s="26"/>
      <c r="H5" s="26"/>
    </row>
    <row r="6" spans="2:9" s="4" customFormat="1" ht="24" customHeight="1" x14ac:dyDescent="0.3">
      <c r="B6" s="37">
        <f t="array" ref="B6:H6">TageUndWochen+DATE(KalenderJahr,6,1)-WEEKDAY(DATE(KalenderJahr,6,1),(Wochenanfang="Montag")+1)+8</f>
        <v>45446</v>
      </c>
      <c r="C6" s="37">
        <v>45447</v>
      </c>
      <c r="D6" s="37">
        <v>45448</v>
      </c>
      <c r="E6" s="37">
        <v>45449</v>
      </c>
      <c r="F6" s="37">
        <v>45450</v>
      </c>
      <c r="G6" s="37">
        <v>45451</v>
      </c>
      <c r="H6" s="37">
        <v>45452</v>
      </c>
    </row>
    <row r="7" spans="2:9" s="10" customFormat="1" ht="56.1" customHeight="1" x14ac:dyDescent="0.3">
      <c r="B7" s="25"/>
      <c r="C7" s="9"/>
      <c r="D7" s="51"/>
      <c r="E7" s="44" t="s">
        <v>7</v>
      </c>
      <c r="F7" s="25"/>
      <c r="G7" s="47" t="s">
        <v>15</v>
      </c>
      <c r="H7" s="25"/>
    </row>
    <row r="8" spans="2:9" s="4" customFormat="1" ht="24" customHeight="1" x14ac:dyDescent="0.3">
      <c r="B8" s="38">
        <f t="array" ref="B8:H8">TageUndWochen+DATE(KalenderJahr,6,1)-WEEKDAY(DATE(KalenderJahr,6,1),(Wochenanfang="Montag")+1)+15</f>
        <v>45453</v>
      </c>
      <c r="C8" s="38">
        <v>45454</v>
      </c>
      <c r="D8" s="38">
        <v>45455</v>
      </c>
      <c r="E8" s="38">
        <v>45456</v>
      </c>
      <c r="F8" s="38">
        <v>45457</v>
      </c>
      <c r="G8" s="38">
        <v>45458</v>
      </c>
      <c r="H8" s="38">
        <v>45459</v>
      </c>
    </row>
    <row r="9" spans="2:9" s="10" customFormat="1" ht="56.1" customHeight="1" x14ac:dyDescent="0.3">
      <c r="B9" s="26"/>
      <c r="C9" s="26"/>
      <c r="D9" s="26"/>
      <c r="E9" s="26"/>
      <c r="F9" s="26"/>
      <c r="G9" s="47" t="s">
        <v>19</v>
      </c>
      <c r="H9" s="26"/>
    </row>
    <row r="10" spans="2:9" s="4" customFormat="1" ht="24" customHeight="1" x14ac:dyDescent="0.3">
      <c r="B10" s="37">
        <f t="array" ref="B10:H10">TageUndWochen+DATE(KalenderJahr,6,1)-WEEKDAY(DATE(KalenderJahr,6,1),(Wochenanfang="Montag")+1)+22</f>
        <v>45460</v>
      </c>
      <c r="C10" s="37">
        <v>45461</v>
      </c>
      <c r="D10" s="37">
        <v>45462</v>
      </c>
      <c r="E10" s="37">
        <v>45463</v>
      </c>
      <c r="F10" s="37">
        <v>45464</v>
      </c>
      <c r="G10" s="37">
        <v>45465</v>
      </c>
      <c r="H10" s="37">
        <v>45466</v>
      </c>
    </row>
    <row r="11" spans="2:9" s="10" customFormat="1" ht="56.1" customHeight="1" x14ac:dyDescent="0.3">
      <c r="B11" s="25"/>
      <c r="C11" s="9"/>
      <c r="D11" s="51"/>
      <c r="E11" s="44" t="s">
        <v>7</v>
      </c>
      <c r="F11" s="25"/>
      <c r="G11" s="50"/>
      <c r="H11" s="25"/>
    </row>
    <row r="12" spans="2:9" s="4" customFormat="1" ht="24" customHeight="1" x14ac:dyDescent="0.3">
      <c r="B12" s="38">
        <f t="array" ref="B12:H12">TageUndWochen+DATE(KalenderJahr,6,1)-WEEKDAY(DATE(KalenderJahr,6,1),(Wochenanfang="Montag")+1)+29</f>
        <v>45467</v>
      </c>
      <c r="C12" s="38">
        <v>45468</v>
      </c>
      <c r="D12" s="38">
        <v>45469</v>
      </c>
      <c r="E12" s="38">
        <v>45470</v>
      </c>
      <c r="F12" s="38">
        <v>45471</v>
      </c>
      <c r="G12" s="38">
        <v>45472</v>
      </c>
      <c r="H12" s="38">
        <v>45473</v>
      </c>
    </row>
    <row r="13" spans="2:9" s="10" customFormat="1" ht="56.1" customHeight="1" x14ac:dyDescent="0.3">
      <c r="B13" s="26"/>
      <c r="C13" s="26"/>
      <c r="D13" s="26"/>
      <c r="E13" s="26"/>
      <c r="F13" s="26"/>
      <c r="G13" s="52" t="s">
        <v>21</v>
      </c>
      <c r="H13" s="26"/>
    </row>
    <row r="14" spans="2:9" s="4" customFormat="1" ht="24" customHeight="1" x14ac:dyDescent="0.3">
      <c r="B14" s="37">
        <f t="array" ref="B14:C14">TageUndWochen+DATE(KalenderJahr,6,1)-WEEKDAY(DATE(KalenderJahr,6,1),(Wochenanfang="Montag")+1)+36</f>
        <v>45474</v>
      </c>
      <c r="C14" s="37">
        <v>45475</v>
      </c>
      <c r="D14" s="70" t="s">
        <v>0</v>
      </c>
      <c r="E14" s="70"/>
      <c r="F14" s="70"/>
      <c r="G14" s="70"/>
      <c r="H14" s="71"/>
    </row>
    <row r="15" spans="2:9" s="10" customFormat="1" ht="56.1" customHeight="1" x14ac:dyDescent="0.3">
      <c r="B15" s="25"/>
      <c r="C15" s="25"/>
      <c r="D15" s="72"/>
      <c r="E15" s="72"/>
      <c r="F15" s="72"/>
      <c r="G15" s="72"/>
      <c r="H15" s="73"/>
    </row>
  </sheetData>
  <mergeCells count="3">
    <mergeCell ref="B2:D2"/>
    <mergeCell ref="D14:H14"/>
    <mergeCell ref="D15:H15"/>
  </mergeCells>
  <phoneticPr fontId="33"/>
  <conditionalFormatting sqref="B4:G4">
    <cfRule type="expression" dxfId="13" priority="1">
      <formula>DAY(B4)&gt;8</formula>
    </cfRule>
  </conditionalFormatting>
  <conditionalFormatting sqref="B12:H12 B14:C14">
    <cfRule type="expression" dxfId="12" priority="2">
      <formula>AND(DAY(B12)&gt;=1,DAY(B12)&lt;=15)</formula>
    </cfRule>
  </conditionalFormatting>
  <dataValidations count="8">
    <dataValidation allowBlank="1" showInputMessage="1" showErrorMessage="1" prompt="Automatisch ermittelter Wochentag" sqref="C3:H3" xr:uid="{00000000-0002-0000-0500-000000000000}"/>
    <dataValidation allowBlank="1" showInputMessage="1" showErrorMessage="1" prompt="Monatskalender Juni" sqref="A1" xr:uid="{00000000-0002-0000-0500-000001000000}"/>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xr:uid="{00000000-0002-0000-0500-000002000000}"/>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xr:uid="{00000000-0002-0000-0500-000003000000}"/>
    <dataValidation allowBlank="1" showInputMessage="1" prompt="Geben Sie Monatsnotizen in der Zelle unten ein" sqref="D14:H14" xr:uid="{00000000-0002-0000-0500-000004000000}"/>
    <dataValidation allowBlank="1" showInputMessage="1" prompt="Geben Sie in dieser Zelle Monatsnotizen ein" sqref="D15:H15" xr:uid="{00000000-0002-0000-0500-000005000000}"/>
    <dataValidation allowBlank="1" showInputMessage="1" showErrorMessage="1" prompt="Diese Zeile und die Zeilen 7, 9, 11, 13 und 15 sind Zellen zur Eingabe der Tagesnotizen, die sich auf den Kalendertag in der Zelle darüber beziehen." sqref="B5" xr:uid="{00000000-0002-0000-0500-000006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500-000007000000}"/>
  </dataValidations>
  <printOptions horizontalCentered="1"/>
  <pageMargins left="0.25" right="0.25" top="0.5" bottom="0.5" header="0.3" footer="0.3"/>
  <pageSetup paperSize="9" scale="99"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59999389629810485"/>
    <pageSetUpPr fitToPage="1"/>
  </sheetPr>
  <dimension ref="B1:I15"/>
  <sheetViews>
    <sheetView showGridLines="0" topLeftCell="A4" zoomScaleNormal="100" workbookViewId="0">
      <selection activeCell="D15" sqref="D15:H15"/>
    </sheetView>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69" t="str">
        <f>"Juli "&amp;KalenderJahr</f>
        <v>Juli 2024</v>
      </c>
      <c r="C2" s="69"/>
      <c r="D2" s="69"/>
      <c r="E2" s="2"/>
      <c r="F2" s="2"/>
      <c r="G2" s="2"/>
      <c r="H2" s="3"/>
    </row>
    <row r="3" spans="2:9" s="8" customFormat="1" ht="24" customHeight="1" x14ac:dyDescent="0.3">
      <c r="B3" s="22" t="str">
        <f>Wochenanfang</f>
        <v>Montag</v>
      </c>
      <c r="C3" s="23" t="str">
        <f t="shared" ref="C3:H3" si="0">TEXT(C4,"TTTT")</f>
        <v>Dienstag</v>
      </c>
      <c r="D3" s="23" t="str">
        <f t="shared" si="0"/>
        <v>Mittwoch</v>
      </c>
      <c r="E3" s="23" t="str">
        <f t="shared" si="0"/>
        <v>Donnerstag</v>
      </c>
      <c r="F3" s="23" t="str">
        <f t="shared" si="0"/>
        <v>Freitag</v>
      </c>
      <c r="G3" s="23" t="str">
        <f t="shared" si="0"/>
        <v>Samstag</v>
      </c>
      <c r="H3" s="24" t="str">
        <f t="shared" si="0"/>
        <v>Sonntag</v>
      </c>
    </row>
    <row r="4" spans="2:9" s="4" customFormat="1" ht="24" customHeight="1" x14ac:dyDescent="0.3">
      <c r="B4" s="36">
        <f t="array" ref="B4:H4">TageUndWochen+DATE(KalenderJahr,7,1)-WEEKDAY(DATE(KalenderJahr,7,1),(Wochenanfang="Montag")+1)+1</f>
        <v>45474</v>
      </c>
      <c r="C4" s="36">
        <v>45475</v>
      </c>
      <c r="D4" s="36">
        <v>45476</v>
      </c>
      <c r="E4" s="36">
        <v>45477</v>
      </c>
      <c r="F4" s="36">
        <v>45478</v>
      </c>
      <c r="G4" s="36">
        <v>45479</v>
      </c>
      <c r="H4" s="36">
        <v>45480</v>
      </c>
    </row>
    <row r="5" spans="2:9" s="10" customFormat="1" ht="56.1" customHeight="1" x14ac:dyDescent="0.3">
      <c r="B5" s="26"/>
      <c r="C5" s="26"/>
      <c r="D5" s="26"/>
      <c r="E5" s="26"/>
      <c r="F5" s="26"/>
      <c r="G5" s="26"/>
      <c r="H5" s="26"/>
    </row>
    <row r="6" spans="2:9" s="4" customFormat="1" ht="24" customHeight="1" x14ac:dyDescent="0.3">
      <c r="B6" s="37">
        <f t="array" ref="B6:H6">TageUndWochen+DATE(KalenderJahr,7,1)-WEEKDAY(DATE(KalenderJahr,7,1),(Wochenanfang="Montag")+1)+8</f>
        <v>45481</v>
      </c>
      <c r="C6" s="37">
        <v>45482</v>
      </c>
      <c r="D6" s="37">
        <v>45483</v>
      </c>
      <c r="E6" s="37">
        <v>45484</v>
      </c>
      <c r="F6" s="37">
        <v>45485</v>
      </c>
      <c r="G6" s="37">
        <v>45486</v>
      </c>
      <c r="H6" s="37">
        <v>45487</v>
      </c>
    </row>
    <row r="7" spans="2:9" s="10" customFormat="1" ht="56.1" customHeight="1" x14ac:dyDescent="0.3">
      <c r="B7" s="25"/>
      <c r="C7" s="25"/>
      <c r="D7" s="25"/>
      <c r="E7" s="25"/>
      <c r="F7" s="25"/>
      <c r="G7" s="25"/>
      <c r="H7" s="25"/>
    </row>
    <row r="8" spans="2:9" s="4" customFormat="1" ht="24" customHeight="1" x14ac:dyDescent="0.3">
      <c r="B8" s="38">
        <f t="array" ref="B8:H8">TageUndWochen+DATE(KalenderJahr,7,1)-WEEKDAY(DATE(KalenderJahr,7,1),(Wochenanfang="Montag")+1)+15</f>
        <v>45488</v>
      </c>
      <c r="C8" s="38">
        <v>45489</v>
      </c>
      <c r="D8" s="38">
        <v>45490</v>
      </c>
      <c r="E8" s="38">
        <v>45491</v>
      </c>
      <c r="F8" s="38">
        <v>45492</v>
      </c>
      <c r="G8" s="38">
        <v>45493</v>
      </c>
      <c r="H8" s="38">
        <v>45494</v>
      </c>
    </row>
    <row r="9" spans="2:9" s="10" customFormat="1" ht="56.1" customHeight="1" x14ac:dyDescent="0.3">
      <c r="B9" s="26"/>
      <c r="C9" s="26"/>
      <c r="D9" s="26"/>
      <c r="E9" s="26"/>
      <c r="F9" s="26"/>
      <c r="G9" s="26"/>
      <c r="H9" s="26"/>
    </row>
    <row r="10" spans="2:9" s="4" customFormat="1" ht="24" customHeight="1" x14ac:dyDescent="0.3">
      <c r="B10" s="37">
        <f t="array" ref="B10:H10">TageUndWochen+DATE(KalenderJahr,7,1)-WEEKDAY(DATE(KalenderJahr,7,1),(Wochenanfang="Montag")+1)+22</f>
        <v>45495</v>
      </c>
      <c r="C10" s="37">
        <v>45496</v>
      </c>
      <c r="D10" s="37">
        <v>45497</v>
      </c>
      <c r="E10" s="37">
        <v>45498</v>
      </c>
      <c r="F10" s="37">
        <v>45499</v>
      </c>
      <c r="G10" s="37">
        <v>45500</v>
      </c>
      <c r="H10" s="37">
        <v>45501</v>
      </c>
    </row>
    <row r="11" spans="2:9" s="10" customFormat="1" ht="56.1" customHeight="1" x14ac:dyDescent="0.3">
      <c r="B11" s="25"/>
      <c r="C11" s="25"/>
      <c r="D11" s="25"/>
      <c r="E11" s="25"/>
      <c r="F11" s="25"/>
      <c r="G11" s="25"/>
      <c r="H11" s="25"/>
    </row>
    <row r="12" spans="2:9" s="4" customFormat="1" ht="24" customHeight="1" x14ac:dyDescent="0.3">
      <c r="B12" s="38">
        <f t="array" ref="B12:H12">TageUndWochen+DATE(KalenderJahr,7,1)-WEEKDAY(DATE(KalenderJahr,7,1),(Wochenanfang="Montag")+1)+29</f>
        <v>45502</v>
      </c>
      <c r="C12" s="38">
        <v>45503</v>
      </c>
      <c r="D12" s="38">
        <v>45504</v>
      </c>
      <c r="E12" s="38">
        <v>45505</v>
      </c>
      <c r="F12" s="38">
        <v>45506</v>
      </c>
      <c r="G12" s="38">
        <v>45507</v>
      </c>
      <c r="H12" s="38">
        <v>45508</v>
      </c>
    </row>
    <row r="13" spans="2:9" s="10" customFormat="1" ht="56.1" customHeight="1" x14ac:dyDescent="0.3">
      <c r="B13" s="26"/>
      <c r="C13" s="26"/>
      <c r="D13" s="26"/>
      <c r="E13" s="26"/>
      <c r="F13" s="26"/>
      <c r="G13" s="26"/>
      <c r="H13" s="26"/>
    </row>
    <row r="14" spans="2:9" s="4" customFormat="1" ht="24" customHeight="1" x14ac:dyDescent="0.3">
      <c r="B14" s="37">
        <f t="array" ref="B14:C14">TageUndWochen+DATE(KalenderJahr,7,1)-WEEKDAY(DATE(KalenderJahr,7,1),(Wochenanfang="Montag")+1)+36</f>
        <v>45509</v>
      </c>
      <c r="C14" s="37">
        <v>45510</v>
      </c>
      <c r="D14" s="70" t="s">
        <v>0</v>
      </c>
      <c r="E14" s="70"/>
      <c r="F14" s="70"/>
      <c r="G14" s="70"/>
      <c r="H14" s="71"/>
    </row>
    <row r="15" spans="2:9" s="10" customFormat="1" ht="56.1" customHeight="1" x14ac:dyDescent="0.3">
      <c r="B15" s="25"/>
      <c r="C15" s="25"/>
      <c r="D15" s="74" t="s">
        <v>16</v>
      </c>
      <c r="E15" s="74"/>
      <c r="F15" s="74"/>
      <c r="G15" s="74"/>
      <c r="H15" s="75"/>
    </row>
  </sheetData>
  <mergeCells count="3">
    <mergeCell ref="B2:D2"/>
    <mergeCell ref="D14:H14"/>
    <mergeCell ref="D15:H15"/>
  </mergeCells>
  <phoneticPr fontId="33"/>
  <conditionalFormatting sqref="B4:G4">
    <cfRule type="expression" dxfId="11" priority="1">
      <formula>DAY(B4)&gt;8</formula>
    </cfRule>
  </conditionalFormatting>
  <conditionalFormatting sqref="B12:H12 B14:C14">
    <cfRule type="expression" dxfId="10" priority="2">
      <formula>AND(DAY(B12)&gt;=1,DAY(B12)&lt;=15)</formula>
    </cfRule>
  </conditionalFormatting>
  <dataValidations count="8">
    <dataValidation allowBlank="1" showInputMessage="1" showErrorMessage="1" prompt="Automatisch ermittelter Wochentag" sqref="C3:H3" xr:uid="{00000000-0002-0000-0600-000000000000}"/>
    <dataValidation allowBlank="1" showInputMessage="1" showErrorMessage="1" prompt="Monatskalender Juli" sqref="A1" xr:uid="{00000000-0002-0000-0600-000001000000}"/>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xr:uid="{00000000-0002-0000-0600-000002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600-000003000000}"/>
    <dataValidation allowBlank="1" showInputMessage="1" showErrorMessage="1" prompt="Diese Zeile und die Zeilen 7, 9, 11, 13 und 15 sind Zellen zur Eingabe der Tagesnotizen, die sich auf den Kalendertag in der Zelle darüber beziehen." sqref="B5" xr:uid="{00000000-0002-0000-0600-000004000000}"/>
    <dataValidation allowBlank="1" showInputMessage="1" prompt="Geben Sie in dieser Zelle Monatsnotizen ein" sqref="D15:H15" xr:uid="{653618F1-B2C4-4735-B29C-85C66B3B1AE3}"/>
    <dataValidation allowBlank="1" showInputMessage="1" prompt="Geben Sie Monatsnotizen in der Zelle unten ein" sqref="D14:H14" xr:uid="{00000000-0002-0000-0600-000006000000}"/>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xr:uid="{00000000-0002-0000-0600-000007000000}"/>
  </dataValidations>
  <printOptions horizontalCentered="1"/>
  <pageMargins left="0.25" right="0.25" top="0.5" bottom="0.5" header="0.3" footer="0.3"/>
  <pageSetup paperSize="9" scale="99"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59999389629810485"/>
    <pageSetUpPr fitToPage="1"/>
  </sheetPr>
  <dimension ref="B1:I15"/>
  <sheetViews>
    <sheetView showGridLines="0" topLeftCell="A10" workbookViewId="0">
      <selection activeCell="D15" sqref="D15:H15"/>
    </sheetView>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69" t="str">
        <f>"August "&amp;KalenderJahr</f>
        <v>August 2024</v>
      </c>
      <c r="C2" s="69"/>
      <c r="D2" s="69"/>
      <c r="E2" s="2"/>
      <c r="F2" s="2"/>
      <c r="G2" s="2"/>
      <c r="H2" s="3"/>
    </row>
    <row r="3" spans="2:9" s="8" customFormat="1" ht="24" customHeight="1" x14ac:dyDescent="0.3">
      <c r="B3" s="22" t="str">
        <f>Wochenanfang</f>
        <v>Montag</v>
      </c>
      <c r="C3" s="23" t="str">
        <f t="shared" ref="C3:H3" si="0">TEXT(C4,"TTTT")</f>
        <v>Dienstag</v>
      </c>
      <c r="D3" s="23" t="str">
        <f t="shared" si="0"/>
        <v>Mittwoch</v>
      </c>
      <c r="E3" s="23" t="str">
        <f t="shared" si="0"/>
        <v>Donnerstag</v>
      </c>
      <c r="F3" s="23" t="str">
        <f t="shared" si="0"/>
        <v>Freitag</v>
      </c>
      <c r="G3" s="23" t="str">
        <f t="shared" si="0"/>
        <v>Samstag</v>
      </c>
      <c r="H3" s="24" t="str">
        <f t="shared" si="0"/>
        <v>Sonntag</v>
      </c>
    </row>
    <row r="4" spans="2:9" s="4" customFormat="1" ht="24" customHeight="1" x14ac:dyDescent="0.3">
      <c r="B4" s="36">
        <f t="array" ref="B4:H4">TageUndWochen+DATE(KalenderJahr,8,1)-WEEKDAY(DATE(KalenderJahr,8,1),(Wochenanfang="Montag")+1)+1</f>
        <v>45502</v>
      </c>
      <c r="C4" s="36">
        <v>45503</v>
      </c>
      <c r="D4" s="36">
        <v>45504</v>
      </c>
      <c r="E4" s="36">
        <v>45505</v>
      </c>
      <c r="F4" s="36">
        <v>45506</v>
      </c>
      <c r="G4" s="36">
        <v>45507</v>
      </c>
      <c r="H4" s="36">
        <v>45508</v>
      </c>
    </row>
    <row r="5" spans="2:9" s="10" customFormat="1" ht="56.1" customHeight="1" x14ac:dyDescent="0.3">
      <c r="B5" s="26"/>
      <c r="C5" s="26"/>
      <c r="D5" s="26"/>
      <c r="E5" s="26"/>
      <c r="F5" s="26"/>
      <c r="G5" s="26"/>
      <c r="H5" s="26"/>
    </row>
    <row r="6" spans="2:9" s="4" customFormat="1" ht="24" customHeight="1" x14ac:dyDescent="0.3">
      <c r="B6" s="37">
        <f t="array" ref="B6:H6">TageUndWochen+DATE(KalenderJahr,8,1)-WEEKDAY(DATE(KalenderJahr,8,1),(Wochenanfang="Montag")+1)+8</f>
        <v>45509</v>
      </c>
      <c r="C6" s="37">
        <v>45510</v>
      </c>
      <c r="D6" s="37">
        <v>45511</v>
      </c>
      <c r="E6" s="37">
        <v>45512</v>
      </c>
      <c r="F6" s="37">
        <v>45513</v>
      </c>
      <c r="G6" s="37">
        <v>45514</v>
      </c>
      <c r="H6" s="37">
        <v>45515</v>
      </c>
    </row>
    <row r="7" spans="2:9" s="10" customFormat="1" ht="56.1" customHeight="1" x14ac:dyDescent="0.3">
      <c r="B7" s="25"/>
      <c r="C7" s="25"/>
      <c r="D7" s="25"/>
      <c r="E7" s="25"/>
      <c r="F7" s="25"/>
      <c r="G7" s="25"/>
      <c r="H7" s="25"/>
    </row>
    <row r="8" spans="2:9" s="4" customFormat="1" ht="24" customHeight="1" x14ac:dyDescent="0.3">
      <c r="B8" s="38">
        <f t="array" ref="B8:H8">TageUndWochen+DATE(KalenderJahr,8,1)-WEEKDAY(DATE(KalenderJahr,8,1),(Wochenanfang="Montag")+1)+15</f>
        <v>45516</v>
      </c>
      <c r="C8" s="38">
        <v>45517</v>
      </c>
      <c r="D8" s="38">
        <v>45518</v>
      </c>
      <c r="E8" s="38">
        <v>45519</v>
      </c>
      <c r="F8" s="38">
        <v>45520</v>
      </c>
      <c r="G8" s="38">
        <v>45521</v>
      </c>
      <c r="H8" s="38">
        <v>45522</v>
      </c>
    </row>
    <row r="9" spans="2:9" s="10" customFormat="1" ht="56.1" customHeight="1" x14ac:dyDescent="0.3">
      <c r="B9" s="26"/>
      <c r="C9" s="26"/>
      <c r="D9" s="26"/>
      <c r="E9" s="26"/>
      <c r="F9" s="26"/>
      <c r="G9" s="26"/>
      <c r="H9" s="26"/>
    </row>
    <row r="10" spans="2:9" s="4" customFormat="1" ht="24" customHeight="1" x14ac:dyDescent="0.3">
      <c r="B10" s="37">
        <f t="array" ref="B10:H10">TageUndWochen+DATE(KalenderJahr,8,1)-WEEKDAY(DATE(KalenderJahr,8,1),(Wochenanfang="Montag")+1)+22</f>
        <v>45523</v>
      </c>
      <c r="C10" s="37">
        <v>45524</v>
      </c>
      <c r="D10" s="37">
        <v>45525</v>
      </c>
      <c r="E10" s="37">
        <v>45526</v>
      </c>
      <c r="F10" s="37">
        <v>45527</v>
      </c>
      <c r="G10" s="37">
        <v>45528</v>
      </c>
      <c r="H10" s="37">
        <v>45529</v>
      </c>
    </row>
    <row r="11" spans="2:9" s="10" customFormat="1" ht="56.1" customHeight="1" x14ac:dyDescent="0.3">
      <c r="B11" s="25"/>
      <c r="C11" s="25"/>
      <c r="D11" s="25"/>
      <c r="E11" s="25"/>
      <c r="F11" s="25"/>
      <c r="G11" s="25"/>
      <c r="H11" s="25"/>
    </row>
    <row r="12" spans="2:9" s="4" customFormat="1" ht="24" customHeight="1" x14ac:dyDescent="0.3">
      <c r="B12" s="38">
        <f t="array" ref="B12:H12">TageUndWochen+DATE(KalenderJahr,8,1)-WEEKDAY(DATE(KalenderJahr,8,1),(Wochenanfang="Montag")+1)+29</f>
        <v>45530</v>
      </c>
      <c r="C12" s="38">
        <v>45531</v>
      </c>
      <c r="D12" s="38">
        <v>45532</v>
      </c>
      <c r="E12" s="38">
        <v>45533</v>
      </c>
      <c r="F12" s="38">
        <v>45534</v>
      </c>
      <c r="G12" s="38">
        <v>45535</v>
      </c>
      <c r="H12" s="38">
        <v>45536</v>
      </c>
    </row>
    <row r="13" spans="2:9" s="10" customFormat="1" ht="56.1" customHeight="1" x14ac:dyDescent="0.3">
      <c r="B13" s="26"/>
      <c r="C13" s="26"/>
      <c r="D13" s="26"/>
      <c r="E13" s="26"/>
      <c r="F13" s="26"/>
      <c r="G13" s="26"/>
      <c r="H13" s="26"/>
    </row>
    <row r="14" spans="2:9" s="4" customFormat="1" ht="24" customHeight="1" x14ac:dyDescent="0.3">
      <c r="B14" s="37">
        <f t="array" ref="B14:C14">TageUndWochen+DATE(KalenderJahr,8,1)-WEEKDAY(DATE(KalenderJahr,8,1),(Wochenanfang="Montag")+1)+36</f>
        <v>45537</v>
      </c>
      <c r="C14" s="37">
        <v>45538</v>
      </c>
      <c r="D14" s="70" t="s">
        <v>0</v>
      </c>
      <c r="E14" s="70"/>
      <c r="F14" s="70"/>
      <c r="G14" s="70"/>
      <c r="H14" s="71"/>
    </row>
    <row r="15" spans="2:9" s="10" customFormat="1" ht="56.1" customHeight="1" x14ac:dyDescent="0.3">
      <c r="B15" s="25"/>
      <c r="C15" s="25"/>
      <c r="D15" s="74" t="s">
        <v>16</v>
      </c>
      <c r="E15" s="74"/>
      <c r="F15" s="74"/>
      <c r="G15" s="74"/>
      <c r="H15" s="75"/>
    </row>
  </sheetData>
  <mergeCells count="3">
    <mergeCell ref="B2:D2"/>
    <mergeCell ref="D14:H14"/>
    <mergeCell ref="D15:H15"/>
  </mergeCells>
  <phoneticPr fontId="33"/>
  <conditionalFormatting sqref="B4:G4">
    <cfRule type="expression" dxfId="9" priority="1">
      <formula>DAY(B4)&gt;8</formula>
    </cfRule>
  </conditionalFormatting>
  <conditionalFormatting sqref="B12:H12 B14:C14">
    <cfRule type="expression" dxfId="8" priority="2">
      <formula>AND(DAY(B12)&gt;=1,DAY(B12)&lt;=15)</formula>
    </cfRule>
  </conditionalFormatting>
  <dataValidations count="8">
    <dataValidation allowBlank="1" showInputMessage="1" showErrorMessage="1" prompt="Automatisch ermittelter Wochentag" sqref="C3:H3" xr:uid="{00000000-0002-0000-0700-000000000000}"/>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xr:uid="{00000000-0002-0000-0700-000001000000}"/>
    <dataValidation allowBlank="1" showInputMessage="1" showErrorMessage="1" prompt="Monatskalender August" sqref="A1" xr:uid="{00000000-0002-0000-0700-000002000000}"/>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xr:uid="{00000000-0002-0000-0700-000003000000}"/>
    <dataValidation allowBlank="1" showInputMessage="1" prompt="Geben Sie Monatsnotizen in der Zelle unten ein" sqref="D14:H14" xr:uid="{00000000-0002-0000-0700-000004000000}"/>
    <dataValidation allowBlank="1" showInputMessage="1" prompt="Geben Sie in dieser Zelle Monatsnotizen ein" sqref="D15:H15" xr:uid="{00000000-0002-0000-0700-000005000000}"/>
    <dataValidation allowBlank="1" showInputMessage="1" showErrorMessage="1" prompt="Diese Zeile und die Zeilen 7, 9, 11, 13 und 15 sind Zellen zur Eingabe der Tagesnotizen, die sich auf den Kalendertag in der Zelle darüber beziehen." sqref="B5" xr:uid="{00000000-0002-0000-0700-000006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700-000007000000}"/>
  </dataValidations>
  <printOptions horizontalCentered="1"/>
  <pageMargins left="0.25" right="0.25" top="0.5" bottom="0.5" header="0.3" footer="0.3"/>
  <pageSetup paperSize="9" scale="99"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B1:I15"/>
  <sheetViews>
    <sheetView showGridLines="0" topLeftCell="A7" zoomScaleNormal="100" workbookViewId="0">
      <selection activeCell="D15" sqref="D15:H15"/>
    </sheetView>
  </sheetViews>
  <sheetFormatPr baseColWidth="10"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76" t="str">
        <f>"September "&amp;KalenderJahr</f>
        <v>September 2024</v>
      </c>
      <c r="C2" s="76"/>
      <c r="D2" s="76"/>
      <c r="E2" s="2"/>
      <c r="F2" s="2"/>
      <c r="G2" s="2"/>
      <c r="H2" s="3"/>
    </row>
    <row r="3" spans="2:9" s="8" customFormat="1" ht="24" customHeight="1" x14ac:dyDescent="0.3">
      <c r="B3" s="14" t="str">
        <f>Wochenanfang</f>
        <v>Montag</v>
      </c>
      <c r="C3" s="15" t="str">
        <f t="shared" ref="C3:H3" si="0">TEXT(C4,"TTTT")</f>
        <v>Dienstag</v>
      </c>
      <c r="D3" s="15" t="str">
        <f t="shared" si="0"/>
        <v>Mittwoch</v>
      </c>
      <c r="E3" s="15" t="str">
        <f t="shared" si="0"/>
        <v>Donnerstag</v>
      </c>
      <c r="F3" s="15" t="str">
        <f t="shared" si="0"/>
        <v>Freitag</v>
      </c>
      <c r="G3" s="15" t="str">
        <f t="shared" si="0"/>
        <v>Samstag</v>
      </c>
      <c r="H3" s="16" t="str">
        <f t="shared" si="0"/>
        <v>Sonntag</v>
      </c>
    </row>
    <row r="4" spans="2:9" s="4" customFormat="1" ht="24" customHeight="1" x14ac:dyDescent="0.3">
      <c r="B4" s="33">
        <f t="array" ref="B4:H4">TageUndWochen+DATE(KalenderJahr,9,1)-WEEKDAY(DATE(KalenderJahr,9,1),(Wochenanfang="Montag")+1)+1</f>
        <v>45530</v>
      </c>
      <c r="C4" s="33">
        <v>45531</v>
      </c>
      <c r="D4" s="33">
        <v>45532</v>
      </c>
      <c r="E4" s="33">
        <v>45533</v>
      </c>
      <c r="F4" s="33">
        <v>45534</v>
      </c>
      <c r="G4" s="33">
        <v>45535</v>
      </c>
      <c r="H4" s="33">
        <v>45536</v>
      </c>
    </row>
    <row r="5" spans="2:9" s="10" customFormat="1" ht="56.1" customHeight="1" x14ac:dyDescent="0.3">
      <c r="B5" s="28"/>
      <c r="C5" s="28"/>
      <c r="D5" s="28"/>
      <c r="E5" s="28"/>
      <c r="F5" s="28"/>
      <c r="G5" s="28"/>
      <c r="H5" s="28"/>
    </row>
    <row r="6" spans="2:9" s="4" customFormat="1" ht="24" customHeight="1" x14ac:dyDescent="0.3">
      <c r="B6" s="34">
        <f t="array" ref="B6:H6">TageUndWochen+DATE(KalenderJahr,9,1)-WEEKDAY(DATE(KalenderJahr,9,1),(Wochenanfang="Montag")+1)+8</f>
        <v>45537</v>
      </c>
      <c r="C6" s="34">
        <v>45538</v>
      </c>
      <c r="D6" s="34">
        <v>45539</v>
      </c>
      <c r="E6" s="34">
        <v>45540</v>
      </c>
      <c r="F6" s="34">
        <v>45541</v>
      </c>
      <c r="G6" s="34">
        <v>45542</v>
      </c>
      <c r="H6" s="34">
        <v>45543</v>
      </c>
    </row>
    <row r="7" spans="2:9" s="10" customFormat="1" ht="56.1" customHeight="1" x14ac:dyDescent="0.3">
      <c r="B7" s="27"/>
      <c r="C7" s="27"/>
      <c r="D7" s="27"/>
      <c r="E7" s="27"/>
      <c r="F7" s="27"/>
      <c r="G7" s="27"/>
      <c r="H7" s="27"/>
    </row>
    <row r="8" spans="2:9" s="4" customFormat="1" ht="24" customHeight="1" x14ac:dyDescent="0.3">
      <c r="B8" s="35">
        <f t="array" ref="B8:H8">TageUndWochen+DATE(KalenderJahr,9,1)-WEEKDAY(DATE(KalenderJahr,9,1),(Wochenanfang="Montag")+1)+15</f>
        <v>45544</v>
      </c>
      <c r="C8" s="35">
        <v>45545</v>
      </c>
      <c r="D8" s="35">
        <v>45546</v>
      </c>
      <c r="E8" s="35">
        <v>45547</v>
      </c>
      <c r="F8" s="35">
        <v>45548</v>
      </c>
      <c r="G8" s="35">
        <v>45549</v>
      </c>
      <c r="H8" s="35">
        <v>45550</v>
      </c>
    </row>
    <row r="9" spans="2:9" s="10" customFormat="1" ht="56.1" customHeight="1" x14ac:dyDescent="0.3">
      <c r="B9" s="28"/>
      <c r="C9" s="28"/>
      <c r="D9" s="28"/>
      <c r="E9" s="28"/>
      <c r="F9" s="28"/>
      <c r="G9" s="81"/>
      <c r="H9" s="82"/>
    </row>
    <row r="10" spans="2:9" s="4" customFormat="1" ht="24" customHeight="1" x14ac:dyDescent="0.3">
      <c r="B10" s="34">
        <f t="array" ref="B10:H10">TageUndWochen+DATE(KalenderJahr,9,1)-WEEKDAY(DATE(KalenderJahr,9,1),(Wochenanfang="Montag")+1)+22</f>
        <v>45551</v>
      </c>
      <c r="C10" s="34">
        <v>45552</v>
      </c>
      <c r="D10" s="34">
        <v>45553</v>
      </c>
      <c r="E10" s="34">
        <v>45554</v>
      </c>
      <c r="F10" s="34">
        <v>45555</v>
      </c>
      <c r="G10" s="34">
        <v>45556</v>
      </c>
      <c r="H10" s="34">
        <v>45557</v>
      </c>
    </row>
    <row r="11" spans="2:9" s="10" customFormat="1" ht="56.1" customHeight="1" x14ac:dyDescent="0.3">
      <c r="B11" s="83" t="s">
        <v>17</v>
      </c>
      <c r="C11" s="84"/>
      <c r="D11" s="84"/>
      <c r="E11" s="84"/>
      <c r="F11" s="49"/>
      <c r="G11" s="48"/>
      <c r="H11" s="27"/>
    </row>
    <row r="12" spans="2:9" s="4" customFormat="1" ht="24" customHeight="1" x14ac:dyDescent="0.3">
      <c r="B12" s="35">
        <f t="array" ref="B12:H12">TageUndWochen+DATE(KalenderJahr,9,1)-WEEKDAY(DATE(KalenderJahr,9,1),(Wochenanfang="Montag")+1)+29</f>
        <v>45558</v>
      </c>
      <c r="C12" s="35">
        <v>45559</v>
      </c>
      <c r="D12" s="35">
        <v>45560</v>
      </c>
      <c r="E12" s="35">
        <v>45561</v>
      </c>
      <c r="F12" s="35">
        <v>45562</v>
      </c>
      <c r="G12" s="35">
        <v>45563</v>
      </c>
      <c r="H12" s="35">
        <v>45564</v>
      </c>
    </row>
    <row r="13" spans="2:9" s="10" customFormat="1" ht="56.1" customHeight="1" x14ac:dyDescent="0.3">
      <c r="B13" s="28"/>
      <c r="C13" s="28"/>
      <c r="D13" s="44" t="s">
        <v>7</v>
      </c>
      <c r="E13" s="28"/>
      <c r="F13" s="28"/>
      <c r="G13" s="28"/>
      <c r="H13" s="28"/>
    </row>
    <row r="14" spans="2:9" s="4" customFormat="1" ht="24" customHeight="1" x14ac:dyDescent="0.3">
      <c r="B14" s="34">
        <f t="array" ref="B14:C14">TageUndWochen+DATE(KalenderJahr,9,1)-WEEKDAY(DATE(KalenderJahr,9,1),(Wochenanfang="Montag")+1)+36</f>
        <v>45565</v>
      </c>
      <c r="C14" s="34">
        <v>45566</v>
      </c>
      <c r="D14" s="77" t="s">
        <v>0</v>
      </c>
      <c r="E14" s="77"/>
      <c r="F14" s="77"/>
      <c r="G14" s="77"/>
      <c r="H14" s="78"/>
    </row>
    <row r="15" spans="2:9" s="10" customFormat="1" ht="56.1" customHeight="1" x14ac:dyDescent="0.3">
      <c r="B15" s="27"/>
      <c r="C15" s="27"/>
      <c r="D15" s="79" t="s">
        <v>20</v>
      </c>
      <c r="E15" s="79"/>
      <c r="F15" s="79"/>
      <c r="G15" s="79"/>
      <c r="H15" s="80"/>
    </row>
  </sheetData>
  <mergeCells count="5">
    <mergeCell ref="B2:D2"/>
    <mergeCell ref="D14:H14"/>
    <mergeCell ref="D15:H15"/>
    <mergeCell ref="G9:H9"/>
    <mergeCell ref="B11:E11"/>
  </mergeCells>
  <phoneticPr fontId="33"/>
  <conditionalFormatting sqref="B4:G4">
    <cfRule type="expression" dxfId="7" priority="1">
      <formula>DAY(B4)&gt;8</formula>
    </cfRule>
  </conditionalFormatting>
  <conditionalFormatting sqref="B12:H12 B14:C14">
    <cfRule type="expression" dxfId="6" priority="2">
      <formula>AND(DAY(B12)&gt;=1,DAY(B12)&lt;=15)</formula>
    </cfRule>
  </conditionalFormatting>
  <dataValidations count="8">
    <dataValidation allowBlank="1" showInputMessage="1" showErrorMessage="1" prompt="Automatisch ermittelter Wochentag" sqref="C3:H3" xr:uid="{00000000-0002-0000-0800-000000000000}"/>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xr:uid="{00000000-0002-0000-0800-000001000000}"/>
    <dataValidation allowBlank="1" showInputMessage="1" showErrorMessage="1" prompt="Monatskalender September" sqref="A1" xr:uid="{00000000-0002-0000-0800-000002000000}"/>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xr:uid="{00000000-0002-0000-0800-000003000000}"/>
    <dataValidation allowBlank="1" showInputMessage="1" showErrorMessage="1" prompt="Diese Zeile und die Zeilen 7, 9, 11, 13 und 15 sind Zellen zur Eingabe der Tagesnotizen, die sich auf den Kalendertag in der Zelle darüber beziehen." sqref="B5" xr:uid="{00000000-0002-0000-0800-000004000000}"/>
    <dataValidation allowBlank="1" showInputMessage="1" prompt="Geben Sie in dieser Zelle Monatsnotizen ein" sqref="D15:H15" xr:uid="{00000000-0002-0000-0800-000005000000}"/>
    <dataValidation allowBlank="1" showInputMessage="1" prompt="Geben Sie Monatsnotizen in der Zelle unten ein" sqref="D14:H14" xr:uid="{00000000-0002-0000-0800-000006000000}"/>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xr:uid="{00000000-0002-0000-0800-000007000000}"/>
  </dataValidations>
  <printOptions horizontalCentered="1"/>
  <pageMargins left="0.25" right="0.25" top="0.5" bottom="0.5" header="0.3" footer="0.3"/>
  <pageSetup paperSize="9" scale="99"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DF88E0-C534-44A9-B15A-DDE8DD220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60D437D-D97C-4174-9BD0-B6C4706C93C2}">
  <ds:schemaRefs>
    <ds:schemaRef ds:uri="http://schemas.microsoft.com/office/2006/metadata/properties"/>
    <ds:schemaRef ds:uri="http://schemas.microsoft.com/office/infopath/2007/PartnerControls"/>
    <ds:schemaRef ds:uri="71af3243-3dd4-4a8d-8c0d-dd76da1f02a5"/>
  </ds:schemaRefs>
</ds:datastoreItem>
</file>

<file path=customXml/itemProps3.xml><?xml version="1.0" encoding="utf-8"?>
<ds:datastoreItem xmlns:ds="http://schemas.openxmlformats.org/officeDocument/2006/customXml" ds:itemID="{3BF997A1-6F4D-40DF-902F-6A09A77F975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TM11829122</Template>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39</vt:i4>
      </vt:variant>
    </vt:vector>
  </HeadingPairs>
  <TitlesOfParts>
    <vt:vector size="51" baseType="lpstr">
      <vt:lpstr>Januar</vt:lpstr>
      <vt:lpstr>Februar</vt:lpstr>
      <vt:lpstr>März</vt:lpstr>
      <vt:lpstr>April</vt:lpstr>
      <vt:lpstr>Mai</vt:lpstr>
      <vt:lpstr>Juni</vt:lpstr>
      <vt:lpstr>Juli</vt:lpstr>
      <vt:lpstr>August</vt:lpstr>
      <vt:lpstr>September</vt:lpstr>
      <vt:lpstr>Oktober</vt:lpstr>
      <vt:lpstr>November</vt:lpstr>
      <vt:lpstr>Dezember</vt:lpstr>
      <vt:lpstr>April!Druckbereich</vt:lpstr>
      <vt:lpstr>August!Druckbereich</vt:lpstr>
      <vt:lpstr>Dezember!Druckbereich</vt:lpstr>
      <vt:lpstr>Februar!Druckbereich</vt:lpstr>
      <vt:lpstr>Januar!Druckbereich</vt:lpstr>
      <vt:lpstr>Juli!Druckbereich</vt:lpstr>
      <vt:lpstr>Juni!Druckbereich</vt:lpstr>
      <vt:lpstr>Mai!Druckbereich</vt:lpstr>
      <vt:lpstr>März!Druckbereich</vt:lpstr>
      <vt:lpstr>November!Druckbereich</vt:lpstr>
      <vt:lpstr>Oktober!Druckbereich</vt:lpstr>
      <vt:lpstr>September!Druckbereich</vt:lpstr>
      <vt:lpstr>KalenderJahr</vt:lpstr>
      <vt:lpstr>SpaltenTitelBereich1..H12.1</vt:lpstr>
      <vt:lpstr>SpaltenTitelBereich1..H12.10</vt:lpstr>
      <vt:lpstr>SpaltenTitelBereich1..H12.11</vt:lpstr>
      <vt:lpstr>SpaltenTitelBereich1..H12.12</vt:lpstr>
      <vt:lpstr>SpaltenTitelBereich1..H12.2</vt:lpstr>
      <vt:lpstr>SpaltenTitelBereich1..H12.3</vt:lpstr>
      <vt:lpstr>SpaltenTitelBereich1..H12.4</vt:lpstr>
      <vt:lpstr>SpaltenTitelBereich1..H12.5</vt:lpstr>
      <vt:lpstr>SpaltenTitelBereich1..H12.6</vt:lpstr>
      <vt:lpstr>SpaltenTitelBereich1..H12.7</vt:lpstr>
      <vt:lpstr>SpaltenTitelBereich1..H12.8</vt:lpstr>
      <vt:lpstr>SpaltenTitelBereich1..H12.9</vt:lpstr>
      <vt:lpstr>SpaltenTitelBereich2..C14.1</vt:lpstr>
      <vt:lpstr>SpaltenTitelBereich2..C14.10</vt:lpstr>
      <vt:lpstr>SpaltenTitelBereich2..C14.11</vt:lpstr>
      <vt:lpstr>SpaltenTitelBereich2..C14.12</vt:lpstr>
      <vt:lpstr>SpaltenTitelBereich2..C14.2</vt:lpstr>
      <vt:lpstr>SpaltenTitelBereich2..C14.3</vt:lpstr>
      <vt:lpstr>SpaltenTitelBereich2..C14.4</vt:lpstr>
      <vt:lpstr>SpaltenTitelBereich2..C14.5</vt:lpstr>
      <vt:lpstr>SpaltenTitelBereich2..C14.6</vt:lpstr>
      <vt:lpstr>SpaltenTitelBereich2..C14.7</vt:lpstr>
      <vt:lpstr>SpaltenTitelBereich2..C14.8</vt:lpstr>
      <vt:lpstr>SpaltenTitelBereich2..C14.9</vt:lpstr>
      <vt:lpstr>Wochenanfang</vt:lpstr>
      <vt:lpstr>ZeilenTitelBereich1..K3</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2020-10-07T05:20:26Z</dcterms:created>
  <dcterms:modified xsi:type="dcterms:W3CDTF">2024-01-11T17:51:50Z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